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023 (REQUISITADOS)\"/>
    </mc:Choice>
  </mc:AlternateContent>
  <xr:revisionPtr revIDLastSave="0" documentId="13_ncr:1_{186F0690-80E4-4476-A0B5-43A6EF99EC2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A51" i="1" l="1"/>
  <c r="W51" i="1"/>
  <c r="W50" i="1"/>
  <c r="W49" i="1"/>
  <c r="AH51" i="1"/>
  <c r="AA50" i="1"/>
  <c r="AH50" i="1"/>
  <c r="AH49" i="1"/>
  <c r="AA48" i="1"/>
  <c r="AH48" i="1"/>
  <c r="W48" i="1"/>
  <c r="AA47" i="1"/>
  <c r="AH47" i="1"/>
  <c r="W47" i="1"/>
  <c r="AA46" i="1"/>
  <c r="AH46" i="1"/>
  <c r="W46" i="1"/>
  <c r="AA45" i="1"/>
  <c r="AH45" i="1"/>
  <c r="W45" i="1"/>
  <c r="AA44" i="1"/>
  <c r="AH44" i="1"/>
  <c r="W44" i="1"/>
  <c r="AA43" i="1"/>
  <c r="AH43" i="1"/>
  <c r="W43" i="1"/>
  <c r="AH42" i="1"/>
  <c r="AA42" i="1"/>
  <c r="W42" i="1"/>
  <c r="AA41" i="1"/>
  <c r="AH41" i="1"/>
  <c r="W41" i="1"/>
  <c r="AA37" i="1"/>
  <c r="AA40" i="1"/>
  <c r="AH40" i="1"/>
  <c r="W40" i="1"/>
  <c r="AA39" i="1"/>
  <c r="AH39" i="1"/>
  <c r="W39" i="1"/>
  <c r="AH38" i="1"/>
  <c r="AA38" i="1"/>
  <c r="AH37" i="1"/>
  <c r="W37" i="1"/>
  <c r="AA36" i="1"/>
  <c r="AH36" i="1"/>
  <c r="W36" i="1"/>
  <c r="AA35" i="1"/>
  <c r="AH35" i="1"/>
  <c r="W35" i="1"/>
  <c r="AA34" i="1"/>
  <c r="AH34" i="1"/>
  <c r="W34" i="1"/>
  <c r="AA33" i="1"/>
  <c r="W33" i="1"/>
  <c r="AH33" i="1"/>
  <c r="AA32" i="1"/>
  <c r="AH32" i="1"/>
  <c r="W32" i="1"/>
  <c r="AH31" i="1"/>
  <c r="AA31" i="1"/>
  <c r="AA30" i="1"/>
  <c r="AH30" i="1"/>
  <c r="W30" i="1"/>
  <c r="AH29" i="1"/>
  <c r="AA29" i="1"/>
  <c r="W29" i="1"/>
  <c r="W28" i="1"/>
  <c r="W27" i="1"/>
  <c r="W26" i="1"/>
  <c r="W25" i="1"/>
  <c r="W24" i="1"/>
  <c r="AA28" i="1"/>
  <c r="AH28" i="1"/>
  <c r="AA26" i="1"/>
  <c r="AH26" i="1"/>
  <c r="AA25" i="1"/>
  <c r="AH25" i="1"/>
  <c r="AA24" i="1"/>
  <c r="AH27" i="1"/>
  <c r="AH24" i="1"/>
  <c r="AA27" i="1"/>
  <c r="AA23" i="1"/>
  <c r="W23" i="1"/>
  <c r="AH23" i="1"/>
  <c r="AA22" i="1"/>
  <c r="W22" i="1" l="1"/>
  <c r="AH22" i="1"/>
  <c r="AH21" i="1"/>
  <c r="AA18" i="1"/>
  <c r="W20" i="1"/>
  <c r="AA20" i="1"/>
  <c r="AH20" i="1"/>
</calcChain>
</file>

<file path=xl/sharedStrings.xml><?xml version="1.0" encoding="utf-8"?>
<sst xmlns="http://schemas.openxmlformats.org/spreadsheetml/2006/main" count="1103" uniqueCount="218">
  <si>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</si>
  <si>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</si>
  <si>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</si>
  <si>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</si>
  <si>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</si>
  <si>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</si>
  <si>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</si>
  <si>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</si>
  <si>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</si>
  <si>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</si>
  <si>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</si>
  <si>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</si>
  <si>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</si>
  <si>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</si>
  <si>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</si>
  <si>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</si>
  <si>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</si>
  <si>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</si>
  <si>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</si>
  <si>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</si>
  <si>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</si>
  <si>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</si>
  <si>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</si>
  <si>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</si>
  <si>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</si>
  <si>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</si>
  <si>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</si>
  <si>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</si>
  <si>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</si>
  <si>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</si>
  <si>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</si>
  <si>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</si>
  <si>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</si>
  <si>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</si>
  <si>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</si>
  <si>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</si>
  <si>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</si>
  <si>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</si>
  <si>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</si>
  <si>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</si>
  <si>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</si>
  <si>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</si>
  <si>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</si>
  <si>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</si>
  <si>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</si>
  <si>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</si>
  <si>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</si>
  <si>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</si>
  <si>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</si>
  <si>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</si>
  <si>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</si>
  <si>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</si>
  <si>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</si>
  <si>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</si>
  <si>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</si>
  <si>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</si>
  <si>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</si>
  <si>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</si>
  <si>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</si>
  <si>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</si>
  <si>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</si>
  <si>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</si>
  <si>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</si>
  <si>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</si>
  <si>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</si>
  <si>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</si>
  <si>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</si>
  <si>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</si>
  <si>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</si>
  <si>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</si>
  <si>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</si>
  <si>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</si>
  <si>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</si>
  <si>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</si>
  <si>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</si>
  <si>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</si>
  <si>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</si>
  <si>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</si>
  <si>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</si>
  <si>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</si>
  <si>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</si>
  <si>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</si>
  <si>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</si>
  <si>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</si>
  <si>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</si>
  <si>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</si>
  <si>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</si>
  <si>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</si>
  <si>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</si>
  <si>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</si>
  <si>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</si>
  <si>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</si>
  <si>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</si>
  <si>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</si>
  <si>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</si>
  <si>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</si>
  <si>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</si>
  <si>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</si>
  <si>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</si>
  <si>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</si>
  <si>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</si>
  <si>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</si>
  <si>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</si>
  <si>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</si>
  <si>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</si>
  <si>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</si>
  <si>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</si>
  <si>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</si>
  <si>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</si>
  <si>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</si>
  <si>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</si>
  <si>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</si>
  <si>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</si>
  <si>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</si>
  <si>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Subdirector de Area</t>
  </si>
  <si>
    <t>Subdirector Administrativo</t>
  </si>
  <si>
    <t>Subdirección Administrativa</t>
  </si>
  <si>
    <t>Domingo</t>
  </si>
  <si>
    <t>Cipriano</t>
  </si>
  <si>
    <t>Gómez</t>
  </si>
  <si>
    <t>Asistir a la Junta de Conciliación y Arbitraje</t>
  </si>
  <si>
    <t>México</t>
  </si>
  <si>
    <t>Guerrero</t>
  </si>
  <si>
    <t>Zihuatanejo de José Azueta</t>
  </si>
  <si>
    <t>Tecpan de Galeana</t>
  </si>
  <si>
    <t>2600 COMBUSTIBLES, LUBRICANTES Y ADITIVOS</t>
  </si>
  <si>
    <t>Director General</t>
  </si>
  <si>
    <t>Dirección General</t>
  </si>
  <si>
    <t>Damián</t>
  </si>
  <si>
    <t>Terrazas</t>
  </si>
  <si>
    <t>Sánchez</t>
  </si>
  <si>
    <t>Visita a huertas donadoras de nueces</t>
  </si>
  <si>
    <t>Petatlan</t>
  </si>
  <si>
    <t>Reunión con el personal del organismo</t>
  </si>
  <si>
    <t>Acapulco de Juárez</t>
  </si>
  <si>
    <t>Realizar recorrido de supervisión del vivero</t>
  </si>
  <si>
    <t>Rodesia</t>
  </si>
  <si>
    <t>San Marcos</t>
  </si>
  <si>
    <t>Supervisión de Huerta Madre</t>
  </si>
  <si>
    <t>3400 SERVICIOS FINANCIEROS, BANCARIOS Y COMERCIALES</t>
  </si>
  <si>
    <t>3700 SERVICIOS DE TRASLADO Y VIATICOS</t>
  </si>
  <si>
    <t>6, 7, 8</t>
  </si>
  <si>
    <t>Traslado de remolque al ejido El Salto</t>
  </si>
  <si>
    <t>9,10,11</t>
  </si>
  <si>
    <t>Operativo u Homólogo</t>
  </si>
  <si>
    <t>Administrativo</t>
  </si>
  <si>
    <t>Jorge</t>
  </si>
  <si>
    <t>Martínez</t>
  </si>
  <si>
    <t>Hernández</t>
  </si>
  <si>
    <t>Reunión de seguimiento del Programa Nodess</t>
  </si>
  <si>
    <t>12, 13</t>
  </si>
  <si>
    <t>Secretario Técnico</t>
  </si>
  <si>
    <t>Jesús</t>
  </si>
  <si>
    <t>De la Cruz</t>
  </si>
  <si>
    <t>Reunión para elaboración de programa Nodess</t>
  </si>
  <si>
    <t>14, 15, 16, 17</t>
  </si>
  <si>
    <t>Visita al CICY en la ciudad de Mérida, Yucatán</t>
  </si>
  <si>
    <t>Mérida, Yucatán</t>
  </si>
  <si>
    <t>18, 19, 20, 21, 22</t>
  </si>
  <si>
    <t>Reunión con el Mtro. Arturo Nuñez Mendoza</t>
  </si>
  <si>
    <t>Chilpancingo de los Bravo</t>
  </si>
  <si>
    <t>Reunión de capacitación Pre-Nodess</t>
  </si>
  <si>
    <t>Marquelia</t>
  </si>
  <si>
    <t>28, 29, 30</t>
  </si>
  <si>
    <t>Comisión al Puerto de Acapulco de Juárez</t>
  </si>
  <si>
    <t>31, 32, 33</t>
  </si>
  <si>
    <t>23, 24, 25, 26, 27, 34</t>
  </si>
  <si>
    <t>Reunión Estatal de Enlaces de Trasparencia</t>
  </si>
  <si>
    <t>Jorge Luis</t>
  </si>
  <si>
    <t>Bello</t>
  </si>
  <si>
    <t>Chávez</t>
  </si>
  <si>
    <t>Sistemas e Informática</t>
  </si>
  <si>
    <t>36, 37, 38, 39</t>
  </si>
  <si>
    <t>Realizar trámites en la Dirección de Personal y en la Dirección General de Presupuesto de la SEFINA</t>
  </si>
  <si>
    <t>40, 41, 42, 43</t>
  </si>
  <si>
    <t>Reunión de Subcomité Sectorial de Desarrollo Rural y Pesca</t>
  </si>
  <si>
    <t>44, 45, 46, 47, 48</t>
  </si>
  <si>
    <t>Supervisión de Huertas Seleccionadas en el municipio de Monte Alto</t>
  </si>
  <si>
    <t>49, 50, 51</t>
  </si>
  <si>
    <t>Recorrido de vivero en Huerta Madre</t>
  </si>
  <si>
    <t>52, 53</t>
  </si>
  <si>
    <t>Entrevista en Radio</t>
  </si>
  <si>
    <t>Reunión sobre Picudo Negro en nuxco</t>
  </si>
  <si>
    <t>Nuxco</t>
  </si>
  <si>
    <t>Reunión con Director del Tecnológico campus San Marcos</t>
  </si>
  <si>
    <t>59, 60, 61, 62, 63, 64</t>
  </si>
  <si>
    <t>Reunión en SEPLADEG</t>
  </si>
  <si>
    <t>Reunión con SEPLADEG</t>
  </si>
  <si>
    <t>Acudir a reapertura de oficina en Costa Chica</t>
  </si>
  <si>
    <t>71, 72, 73, 74, 75, 76</t>
  </si>
  <si>
    <t>77, 78, 79, 80, 81, 82</t>
  </si>
  <si>
    <t>Recoger y trasladar nueces de cocotero a la Huerta Padre</t>
  </si>
  <si>
    <t>83, 84</t>
  </si>
  <si>
    <t>Reunion de Subcomité Regional Costa Grande</t>
  </si>
  <si>
    <t>65, 66, 67, 68, 69, 70, 87</t>
  </si>
  <si>
    <t>89, 90</t>
  </si>
  <si>
    <t>Firma de carta de Intención con el Tecnológico Campus San Marcos</t>
  </si>
  <si>
    <t>91, 92</t>
  </si>
  <si>
    <t>85, 86, 93</t>
  </si>
  <si>
    <t>Asesoría técnica en Papanoa</t>
  </si>
  <si>
    <t>Papanoa</t>
  </si>
  <si>
    <t>Reunión de Consejo de Desarrollo Rural Sustentable</t>
  </si>
  <si>
    <t>Coyuca de Benítez</t>
  </si>
  <si>
    <t>Reunión Pre-Nodess Marquelia</t>
  </si>
  <si>
    <t>96, 97, 98, 99, 100</t>
  </si>
  <si>
    <t>Capacitación a productores sobre plagas y enfermedades</t>
  </si>
  <si>
    <t>101, 102</t>
  </si>
  <si>
    <t>Molienda de deshechos para enviar al CICY</t>
  </si>
  <si>
    <t>El Suchil</t>
  </si>
  <si>
    <t>Reunión con Subsecretario de Agricultura Infraestructura Rural y con Subsecretario de Desarrollo Rural Sustentable de la SAGADEGRO y Acudir al Foro Estatal Desarrollo Sostenible y Políticas Públicas</t>
  </si>
  <si>
    <t>104, 105, 106, 107, 108, 109, 110, 111, 112, 113</t>
  </si>
  <si>
    <t>Firma de conveninio con Tecnológico Campus Zihuatanejo</t>
  </si>
  <si>
    <t>114, 115, 116</t>
  </si>
  <si>
    <t>Supervisar vivero en Huerta Padre y Firma de conveninio con Tecnológico Campus San Marcos</t>
  </si>
  <si>
    <t>117, 118, 119, 120</t>
  </si>
  <si>
    <t>Exposición Los Insectos en el Mundo</t>
  </si>
  <si>
    <t>El Coacoyul</t>
  </si>
  <si>
    <t>122, 123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</si>
</sst>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4" fontId="0" fillId="0" borderId="0" xfId="0" applyNumberFormat="1"/>
    <xf numFmtId="0" fontId="3" fillId="0" borderId="0" xfId="0" applyFont="1" applyAlignment="1">
      <alignment vertic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1"/>
  <sheetViews>
    <sheetView tabSelected="1" topLeftCell="AF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2023</v>
      </c>
      <c r="B8" s="3">
        <v>44927</v>
      </c>
      <c r="C8" s="3">
        <v>45016</v>
      </c>
      <c r="D8" t="s">
        <v>98</v>
      </c>
      <c r="E8" t="s">
        <v>114</v>
      </c>
      <c r="F8" s="4" t="s">
        <v>115</v>
      </c>
      <c r="G8" s="4" t="s">
        <v>115</v>
      </c>
      <c r="H8" s="4" t="s">
        <v>116</v>
      </c>
      <c r="I8" t="s">
        <v>117</v>
      </c>
      <c r="J8" t="s">
        <v>118</v>
      </c>
      <c r="K8" t="s">
        <v>119</v>
      </c>
      <c r="L8" t="s">
        <v>101</v>
      </c>
      <c r="M8" s="4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124</v>
      </c>
      <c r="T8" t="s">
        <v>121</v>
      </c>
      <c r="U8" t="s">
        <v>122</v>
      </c>
      <c r="V8" t="s">
        <v>123</v>
      </c>
      <c r="W8" s="4" t="s">
        <v>120</v>
      </c>
      <c r="X8" s="3">
        <v>44943</v>
      </c>
      <c r="Y8" s="3">
        <v>44943</v>
      </c>
      <c r="Z8">
        <v>1</v>
      </c>
      <c r="AA8" s="9">
        <v>936</v>
      </c>
      <c r="AB8">
        <v>0</v>
      </c>
      <c r="AG8" t="s">
        <v>116</v>
      </c>
      <c r="AH8" s="3">
        <v>44943</v>
      </c>
      <c r="AI8" s="3">
        <v>45026</v>
      </c>
    </row>
    <row r="9" spans="1:36" ht="30" x14ac:dyDescent="0.25">
      <c r="A9">
        <v>2023</v>
      </c>
      <c r="B9" s="3">
        <v>44927</v>
      </c>
      <c r="C9" s="3">
        <v>45016</v>
      </c>
      <c r="D9" t="s">
        <v>98</v>
      </c>
      <c r="E9" t="s">
        <v>126</v>
      </c>
      <c r="F9" s="4" t="s">
        <v>126</v>
      </c>
      <c r="G9" s="4" t="s">
        <v>126</v>
      </c>
      <c r="H9" s="4" t="s">
        <v>127</v>
      </c>
      <c r="I9" t="s">
        <v>128</v>
      </c>
      <c r="J9" t="s">
        <v>129</v>
      </c>
      <c r="K9" t="s">
        <v>130</v>
      </c>
      <c r="L9" t="s">
        <v>101</v>
      </c>
      <c r="M9" s="4" t="s">
        <v>131</v>
      </c>
      <c r="N9" t="s">
        <v>103</v>
      </c>
      <c r="O9">
        <v>1</v>
      </c>
      <c r="P9">
        <v>0</v>
      </c>
      <c r="Q9" t="s">
        <v>121</v>
      </c>
      <c r="R9" t="s">
        <v>122</v>
      </c>
      <c r="S9" t="s">
        <v>124</v>
      </c>
      <c r="T9" t="s">
        <v>121</v>
      </c>
      <c r="U9" t="s">
        <v>122</v>
      </c>
      <c r="V9" t="s">
        <v>132</v>
      </c>
      <c r="W9" s="4" t="s">
        <v>131</v>
      </c>
      <c r="X9" s="3">
        <v>44937</v>
      </c>
      <c r="Y9" s="3">
        <v>44937</v>
      </c>
      <c r="Z9">
        <v>2</v>
      </c>
      <c r="AA9" s="9">
        <v>1800</v>
      </c>
      <c r="AB9">
        <v>0</v>
      </c>
      <c r="AG9" t="s">
        <v>116</v>
      </c>
      <c r="AH9" s="3">
        <v>44937</v>
      </c>
      <c r="AI9" s="3">
        <v>45026</v>
      </c>
    </row>
    <row r="10" spans="1:36" ht="30" x14ac:dyDescent="0.25">
      <c r="A10">
        <v>2023</v>
      </c>
      <c r="B10" s="3">
        <v>44927</v>
      </c>
      <c r="C10" s="3">
        <v>45016</v>
      </c>
      <c r="D10" t="s">
        <v>98</v>
      </c>
      <c r="E10" t="s">
        <v>126</v>
      </c>
      <c r="F10" s="4" t="s">
        <v>126</v>
      </c>
      <c r="G10" s="4" t="s">
        <v>126</v>
      </c>
      <c r="H10" s="4" t="s">
        <v>127</v>
      </c>
      <c r="I10" t="s">
        <v>128</v>
      </c>
      <c r="J10" t="s">
        <v>129</v>
      </c>
      <c r="K10" t="s">
        <v>130</v>
      </c>
      <c r="L10" t="s">
        <v>101</v>
      </c>
      <c r="M10" s="4" t="s">
        <v>133</v>
      </c>
      <c r="N10" t="s">
        <v>103</v>
      </c>
      <c r="O10">
        <v>1</v>
      </c>
      <c r="P10">
        <v>0</v>
      </c>
      <c r="Q10" t="s">
        <v>121</v>
      </c>
      <c r="R10" t="s">
        <v>122</v>
      </c>
      <c r="S10" t="s">
        <v>134</v>
      </c>
      <c r="T10" t="s">
        <v>121</v>
      </c>
      <c r="U10" t="s">
        <v>122</v>
      </c>
      <c r="V10" t="s">
        <v>124</v>
      </c>
      <c r="W10" s="4" t="s">
        <v>133</v>
      </c>
      <c r="X10" s="3">
        <v>44934</v>
      </c>
      <c r="Y10" s="3">
        <v>44934</v>
      </c>
      <c r="Z10">
        <v>3</v>
      </c>
      <c r="AA10" s="9">
        <v>1917.25</v>
      </c>
      <c r="AB10">
        <v>0</v>
      </c>
      <c r="AG10" t="s">
        <v>116</v>
      </c>
      <c r="AH10" s="3">
        <v>44934</v>
      </c>
      <c r="AI10" s="3">
        <v>45026</v>
      </c>
    </row>
    <row r="11" spans="1:36" ht="30" x14ac:dyDescent="0.25">
      <c r="A11">
        <v>2023</v>
      </c>
      <c r="B11" s="3">
        <v>44927</v>
      </c>
      <c r="C11" s="3">
        <v>45016</v>
      </c>
      <c r="D11" t="s">
        <v>98</v>
      </c>
      <c r="E11" t="s">
        <v>114</v>
      </c>
      <c r="F11" s="4" t="s">
        <v>115</v>
      </c>
      <c r="G11" s="4" t="s">
        <v>115</v>
      </c>
      <c r="H11" s="4" t="s">
        <v>116</v>
      </c>
      <c r="I11" t="s">
        <v>117</v>
      </c>
      <c r="J11" t="s">
        <v>118</v>
      </c>
      <c r="K11" t="s">
        <v>119</v>
      </c>
      <c r="L11" t="s">
        <v>101</v>
      </c>
      <c r="M11" s="4" t="s">
        <v>135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124</v>
      </c>
      <c r="T11" t="s">
        <v>121</v>
      </c>
      <c r="U11" t="s">
        <v>122</v>
      </c>
      <c r="V11" t="s">
        <v>136</v>
      </c>
      <c r="W11" s="4" t="s">
        <v>135</v>
      </c>
      <c r="X11" s="3">
        <v>44957</v>
      </c>
      <c r="Y11" s="3">
        <v>44957</v>
      </c>
      <c r="Z11">
        <v>4</v>
      </c>
      <c r="AA11" s="9">
        <v>936</v>
      </c>
      <c r="AB11">
        <v>0</v>
      </c>
      <c r="AG11" t="s">
        <v>116</v>
      </c>
      <c r="AH11" s="3">
        <v>44957</v>
      </c>
      <c r="AI11" s="3">
        <v>45026</v>
      </c>
    </row>
    <row r="12" spans="1:36" ht="30" x14ac:dyDescent="0.25">
      <c r="A12">
        <v>2023</v>
      </c>
      <c r="B12" s="3">
        <v>44927</v>
      </c>
      <c r="C12" s="3">
        <v>45016</v>
      </c>
      <c r="D12" t="s">
        <v>98</v>
      </c>
      <c r="E12" t="s">
        <v>114</v>
      </c>
      <c r="F12" s="4" t="s">
        <v>115</v>
      </c>
      <c r="G12" s="4" t="s">
        <v>115</v>
      </c>
      <c r="H12" s="4" t="s">
        <v>116</v>
      </c>
      <c r="I12" t="s">
        <v>117</v>
      </c>
      <c r="J12" t="s">
        <v>118</v>
      </c>
      <c r="K12" t="s">
        <v>119</v>
      </c>
      <c r="L12" t="s">
        <v>101</v>
      </c>
      <c r="M12" s="4" t="s">
        <v>135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124</v>
      </c>
      <c r="T12" t="s">
        <v>121</v>
      </c>
      <c r="U12" t="s">
        <v>122</v>
      </c>
      <c r="V12" t="s">
        <v>136</v>
      </c>
      <c r="W12" s="4" t="s">
        <v>135</v>
      </c>
      <c r="X12" s="3">
        <v>44938</v>
      </c>
      <c r="Y12" s="3">
        <v>44938</v>
      </c>
      <c r="Z12">
        <v>5</v>
      </c>
      <c r="AA12" s="9">
        <v>702</v>
      </c>
      <c r="AB12">
        <v>0</v>
      </c>
      <c r="AG12" t="s">
        <v>116</v>
      </c>
      <c r="AH12" s="3">
        <v>44938</v>
      </c>
      <c r="AI12" s="3">
        <v>45026</v>
      </c>
    </row>
    <row r="13" spans="1:36" ht="30" x14ac:dyDescent="0.25">
      <c r="A13">
        <v>2023</v>
      </c>
      <c r="B13" s="3">
        <v>44927</v>
      </c>
      <c r="C13" s="3">
        <v>45016</v>
      </c>
      <c r="D13" t="s">
        <v>98</v>
      </c>
      <c r="E13" t="s">
        <v>126</v>
      </c>
      <c r="F13" s="4" t="s">
        <v>126</v>
      </c>
      <c r="G13" s="4" t="s">
        <v>126</v>
      </c>
      <c r="H13" s="4" t="s">
        <v>127</v>
      </c>
      <c r="I13" t="s">
        <v>128</v>
      </c>
      <c r="J13" t="s">
        <v>129</v>
      </c>
      <c r="K13" t="s">
        <v>130</v>
      </c>
      <c r="L13" t="s">
        <v>101</v>
      </c>
      <c r="M13" s="4" t="s">
        <v>138</v>
      </c>
      <c r="N13" t="s">
        <v>103</v>
      </c>
      <c r="O13">
        <v>1</v>
      </c>
      <c r="P13">
        <v>0</v>
      </c>
      <c r="Q13" t="s">
        <v>121</v>
      </c>
      <c r="R13" t="s">
        <v>122</v>
      </c>
      <c r="S13" t="s">
        <v>124</v>
      </c>
      <c r="T13" t="s">
        <v>121</v>
      </c>
      <c r="U13" t="s">
        <v>122</v>
      </c>
      <c r="V13" t="s">
        <v>137</v>
      </c>
      <c r="W13" s="4" t="s">
        <v>138</v>
      </c>
      <c r="X13" s="3">
        <v>44941</v>
      </c>
      <c r="Y13" s="3">
        <v>44941</v>
      </c>
      <c r="Z13" s="10" t="s">
        <v>141</v>
      </c>
      <c r="AA13" s="9">
        <v>2306.15</v>
      </c>
      <c r="AB13">
        <v>0</v>
      </c>
      <c r="AE13" s="10"/>
      <c r="AG13" t="s">
        <v>116</v>
      </c>
      <c r="AH13" s="3">
        <v>44941</v>
      </c>
      <c r="AI13" s="3">
        <v>45026</v>
      </c>
    </row>
    <row r="14" spans="1:36" ht="30" x14ac:dyDescent="0.25">
      <c r="A14">
        <v>2023</v>
      </c>
      <c r="B14" s="3">
        <v>44927</v>
      </c>
      <c r="C14" s="3">
        <v>45016</v>
      </c>
      <c r="D14" t="s">
        <v>98</v>
      </c>
      <c r="E14" t="s">
        <v>126</v>
      </c>
      <c r="F14" s="4" t="s">
        <v>126</v>
      </c>
      <c r="G14" s="4" t="s">
        <v>126</v>
      </c>
      <c r="H14" s="4" t="s">
        <v>127</v>
      </c>
      <c r="I14" t="s">
        <v>128</v>
      </c>
      <c r="J14" t="s">
        <v>129</v>
      </c>
      <c r="K14" t="s">
        <v>130</v>
      </c>
      <c r="L14" t="s">
        <v>101</v>
      </c>
      <c r="M14" s="4" t="s">
        <v>142</v>
      </c>
      <c r="N14" t="s">
        <v>103</v>
      </c>
      <c r="O14">
        <v>1</v>
      </c>
      <c r="P14">
        <v>0</v>
      </c>
      <c r="Q14" t="s">
        <v>121</v>
      </c>
      <c r="R14" t="s">
        <v>122</v>
      </c>
      <c r="S14" t="s">
        <v>124</v>
      </c>
      <c r="T14" t="s">
        <v>121</v>
      </c>
      <c r="U14" t="s">
        <v>122</v>
      </c>
      <c r="V14" t="s">
        <v>137</v>
      </c>
      <c r="W14" s="4" t="s">
        <v>142</v>
      </c>
      <c r="X14" s="3">
        <v>44946</v>
      </c>
      <c r="Y14" s="3">
        <v>44946</v>
      </c>
      <c r="Z14" s="10" t="s">
        <v>143</v>
      </c>
      <c r="AA14" s="9">
        <v>2118.48</v>
      </c>
      <c r="AB14">
        <v>0</v>
      </c>
      <c r="AE14" s="10"/>
      <c r="AG14" t="s">
        <v>116</v>
      </c>
      <c r="AH14" s="3">
        <v>44946</v>
      </c>
      <c r="AI14" s="3">
        <v>45026</v>
      </c>
    </row>
    <row r="15" spans="1:36" ht="30" x14ac:dyDescent="0.25">
      <c r="A15">
        <v>2023</v>
      </c>
      <c r="B15" s="3">
        <v>44927</v>
      </c>
      <c r="C15" s="3">
        <v>45016</v>
      </c>
      <c r="D15" t="s">
        <v>98</v>
      </c>
      <c r="E15" t="s">
        <v>144</v>
      </c>
      <c r="F15" s="4" t="s">
        <v>145</v>
      </c>
      <c r="G15" s="4" t="s">
        <v>145</v>
      </c>
      <c r="H15" s="4" t="s">
        <v>116</v>
      </c>
      <c r="I15" s="4" t="s">
        <v>146</v>
      </c>
      <c r="J15" s="4" t="s">
        <v>147</v>
      </c>
      <c r="K15" s="4" t="s">
        <v>148</v>
      </c>
      <c r="L15" t="s">
        <v>101</v>
      </c>
      <c r="M15" s="4" t="s">
        <v>149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124</v>
      </c>
      <c r="T15" t="s">
        <v>121</v>
      </c>
      <c r="U15" t="s">
        <v>122</v>
      </c>
      <c r="V15" t="s">
        <v>134</v>
      </c>
      <c r="W15" s="4" t="s">
        <v>149</v>
      </c>
      <c r="X15" s="3">
        <v>44944</v>
      </c>
      <c r="Y15" s="3">
        <v>44944</v>
      </c>
      <c r="Z15" s="10" t="s">
        <v>150</v>
      </c>
      <c r="AA15" s="7">
        <v>1000</v>
      </c>
      <c r="AB15">
        <v>0</v>
      </c>
      <c r="AE15" s="10"/>
      <c r="AG15" t="s">
        <v>116</v>
      </c>
      <c r="AH15" s="3">
        <v>44944</v>
      </c>
      <c r="AI15" s="3">
        <v>45026</v>
      </c>
    </row>
    <row r="16" spans="1:36" ht="30" x14ac:dyDescent="0.25">
      <c r="A16">
        <v>2023</v>
      </c>
      <c r="B16" s="3">
        <v>44927</v>
      </c>
      <c r="C16" s="3">
        <v>45016</v>
      </c>
      <c r="D16" t="s">
        <v>98</v>
      </c>
      <c r="E16" t="s">
        <v>151</v>
      </c>
      <c r="F16" t="s">
        <v>151</v>
      </c>
      <c r="G16" t="s">
        <v>151</v>
      </c>
      <c r="H16" s="4" t="s">
        <v>127</v>
      </c>
      <c r="I16" s="4" t="s">
        <v>152</v>
      </c>
      <c r="J16" s="4" t="s">
        <v>148</v>
      </c>
      <c r="K16" s="4" t="s">
        <v>153</v>
      </c>
      <c r="L16" t="s">
        <v>101</v>
      </c>
      <c r="M16" s="4" t="s">
        <v>154</v>
      </c>
      <c r="N16" t="s">
        <v>103</v>
      </c>
      <c r="O16">
        <v>2</v>
      </c>
      <c r="P16">
        <v>0</v>
      </c>
      <c r="Q16" t="s">
        <v>121</v>
      </c>
      <c r="R16" t="s">
        <v>122</v>
      </c>
      <c r="S16" t="s">
        <v>124</v>
      </c>
      <c r="T16" t="s">
        <v>121</v>
      </c>
      <c r="U16" t="s">
        <v>122</v>
      </c>
      <c r="V16" t="s">
        <v>134</v>
      </c>
      <c r="W16" s="4" t="s">
        <v>154</v>
      </c>
      <c r="X16" s="3">
        <v>44581</v>
      </c>
      <c r="Y16" s="3">
        <v>44581</v>
      </c>
      <c r="Z16" s="10" t="s">
        <v>155</v>
      </c>
      <c r="AA16" s="7">
        <v>1489</v>
      </c>
      <c r="AB16">
        <v>0</v>
      </c>
      <c r="AE16" s="10"/>
      <c r="AG16" t="s">
        <v>116</v>
      </c>
      <c r="AH16" s="3">
        <v>44581</v>
      </c>
      <c r="AI16" s="3">
        <v>45026</v>
      </c>
    </row>
    <row r="17" spans="1:35" ht="30" x14ac:dyDescent="0.25">
      <c r="A17">
        <v>2023</v>
      </c>
      <c r="B17" s="3">
        <v>44927</v>
      </c>
      <c r="C17" s="3">
        <v>45016</v>
      </c>
      <c r="D17" t="s">
        <v>98</v>
      </c>
      <c r="E17" t="s">
        <v>126</v>
      </c>
      <c r="F17" s="4" t="s">
        <v>126</v>
      </c>
      <c r="G17" s="4" t="s">
        <v>126</v>
      </c>
      <c r="H17" s="4" t="s">
        <v>127</v>
      </c>
      <c r="I17" t="s">
        <v>128</v>
      </c>
      <c r="J17" t="s">
        <v>129</v>
      </c>
      <c r="K17" t="s">
        <v>130</v>
      </c>
      <c r="L17" t="s">
        <v>101</v>
      </c>
      <c r="M17" s="4" t="s">
        <v>156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134</v>
      </c>
      <c r="T17" t="s">
        <v>121</v>
      </c>
      <c r="U17" t="s">
        <v>122</v>
      </c>
      <c r="V17" t="s">
        <v>157</v>
      </c>
      <c r="W17" s="4" t="s">
        <v>156</v>
      </c>
      <c r="X17" s="3">
        <v>44952</v>
      </c>
      <c r="Y17" s="3">
        <v>44954</v>
      </c>
      <c r="Z17" s="10" t="s">
        <v>158</v>
      </c>
      <c r="AA17" s="9">
        <v>7576</v>
      </c>
      <c r="AB17">
        <v>0</v>
      </c>
      <c r="AE17" s="10"/>
      <c r="AG17" t="s">
        <v>116</v>
      </c>
      <c r="AH17" s="3">
        <v>44954</v>
      </c>
      <c r="AI17" s="3">
        <v>45026</v>
      </c>
    </row>
    <row r="18" spans="1:35" ht="30" x14ac:dyDescent="0.25">
      <c r="A18">
        <v>2023</v>
      </c>
      <c r="B18" s="3">
        <v>44927</v>
      </c>
      <c r="C18" s="3">
        <v>45016</v>
      </c>
      <c r="D18" t="s">
        <v>98</v>
      </c>
      <c r="E18" t="s">
        <v>126</v>
      </c>
      <c r="F18" s="4" t="s">
        <v>126</v>
      </c>
      <c r="G18" s="4" t="s">
        <v>126</v>
      </c>
      <c r="H18" s="4" t="s">
        <v>127</v>
      </c>
      <c r="I18" t="s">
        <v>128</v>
      </c>
      <c r="J18" t="s">
        <v>129</v>
      </c>
      <c r="K18" t="s">
        <v>130</v>
      </c>
      <c r="L18" t="s">
        <v>101</v>
      </c>
      <c r="M18" s="4" t="s">
        <v>159</v>
      </c>
      <c r="N18" t="s">
        <v>103</v>
      </c>
      <c r="O18">
        <v>1</v>
      </c>
      <c r="P18">
        <v>0</v>
      </c>
      <c r="Q18" t="s">
        <v>121</v>
      </c>
      <c r="R18" t="s">
        <v>122</v>
      </c>
      <c r="S18" t="s">
        <v>134</v>
      </c>
      <c r="T18" t="s">
        <v>121</v>
      </c>
      <c r="U18" t="s">
        <v>122</v>
      </c>
      <c r="V18" t="s">
        <v>160</v>
      </c>
      <c r="W18" s="4" t="s">
        <v>159</v>
      </c>
      <c r="X18" s="3">
        <v>44957</v>
      </c>
      <c r="Y18" s="3">
        <v>44957</v>
      </c>
      <c r="Z18" s="10" t="s">
        <v>166</v>
      </c>
      <c r="AA18" s="7">
        <f>928+Tabla_460746!D38</f>
        <v>1868</v>
      </c>
      <c r="AB18">
        <v>0</v>
      </c>
      <c r="AE18" s="10"/>
      <c r="AG18" t="s">
        <v>116</v>
      </c>
      <c r="AH18" s="3">
        <v>44957</v>
      </c>
      <c r="AI18" s="3">
        <v>45026</v>
      </c>
    </row>
    <row r="19" spans="1:35" ht="30" x14ac:dyDescent="0.25">
      <c r="A19">
        <v>2023</v>
      </c>
      <c r="B19" s="3">
        <v>44927</v>
      </c>
      <c r="C19" s="3">
        <v>45016</v>
      </c>
      <c r="D19" t="s">
        <v>98</v>
      </c>
      <c r="E19" t="s">
        <v>151</v>
      </c>
      <c r="F19" t="s">
        <v>151</v>
      </c>
      <c r="G19" t="s">
        <v>151</v>
      </c>
      <c r="H19" s="4" t="s">
        <v>127</v>
      </c>
      <c r="I19" s="4" t="s">
        <v>152</v>
      </c>
      <c r="J19" s="4" t="s">
        <v>148</v>
      </c>
      <c r="K19" s="4" t="s">
        <v>153</v>
      </c>
      <c r="L19" t="s">
        <v>101</v>
      </c>
      <c r="M19" s="4" t="s">
        <v>161</v>
      </c>
      <c r="N19" t="s">
        <v>103</v>
      </c>
      <c r="O19">
        <v>2</v>
      </c>
      <c r="P19">
        <v>0</v>
      </c>
      <c r="Q19" t="s">
        <v>121</v>
      </c>
      <c r="R19" t="s">
        <v>122</v>
      </c>
      <c r="S19" t="s">
        <v>124</v>
      </c>
      <c r="T19" t="s">
        <v>121</v>
      </c>
      <c r="U19" t="s">
        <v>122</v>
      </c>
      <c r="V19" t="s">
        <v>162</v>
      </c>
      <c r="W19" s="4" t="s">
        <v>161</v>
      </c>
      <c r="X19" s="3">
        <v>44957</v>
      </c>
      <c r="Y19" s="3">
        <v>44957</v>
      </c>
      <c r="Z19" s="10" t="s">
        <v>163</v>
      </c>
      <c r="AA19" s="7">
        <v>1393.17</v>
      </c>
      <c r="AB19">
        <v>0</v>
      </c>
      <c r="AE19" s="10"/>
      <c r="AG19" t="s">
        <v>116</v>
      </c>
      <c r="AH19" s="3">
        <v>44957</v>
      </c>
      <c r="AI19" s="3">
        <v>45026</v>
      </c>
    </row>
    <row r="20" spans="1:35" ht="30" x14ac:dyDescent="0.25">
      <c r="A20">
        <v>2023</v>
      </c>
      <c r="B20" s="3">
        <v>44927</v>
      </c>
      <c r="C20" s="3">
        <v>45016</v>
      </c>
      <c r="D20" t="s">
        <v>98</v>
      </c>
      <c r="E20" t="s">
        <v>126</v>
      </c>
      <c r="F20" s="4" t="s">
        <v>126</v>
      </c>
      <c r="G20" s="4" t="s">
        <v>126</v>
      </c>
      <c r="H20" s="4" t="s">
        <v>127</v>
      </c>
      <c r="I20" t="s">
        <v>128</v>
      </c>
      <c r="J20" t="s">
        <v>129</v>
      </c>
      <c r="K20" t="s">
        <v>130</v>
      </c>
      <c r="L20" t="s">
        <v>101</v>
      </c>
      <c r="M20" s="11" t="s">
        <v>164</v>
      </c>
      <c r="N20" t="s">
        <v>103</v>
      </c>
      <c r="O20">
        <v>1</v>
      </c>
      <c r="P20">
        <v>0</v>
      </c>
      <c r="Q20" t="s">
        <v>121</v>
      </c>
      <c r="R20" t="s">
        <v>122</v>
      </c>
      <c r="S20" t="s">
        <v>124</v>
      </c>
      <c r="T20" t="s">
        <v>121</v>
      </c>
      <c r="U20" t="s">
        <v>122</v>
      </c>
      <c r="V20" t="s">
        <v>134</v>
      </c>
      <c r="W20" s="4" t="str">
        <f>M20</f>
        <v>Comisión al Puerto de Acapulco de Juárez</v>
      </c>
      <c r="X20" s="3">
        <v>44946</v>
      </c>
      <c r="Y20" s="3">
        <v>44946</v>
      </c>
      <c r="Z20" s="10" t="s">
        <v>165</v>
      </c>
      <c r="AA20" s="7">
        <f>2000+71+47</f>
        <v>2118</v>
      </c>
      <c r="AB20">
        <v>0</v>
      </c>
      <c r="AE20" s="10"/>
      <c r="AG20" t="s">
        <v>116</v>
      </c>
      <c r="AH20" s="3">
        <f t="shared" ref="AH20:AH51" si="0">X20</f>
        <v>44946</v>
      </c>
      <c r="AI20" s="3">
        <v>45026</v>
      </c>
    </row>
    <row r="21" spans="1:35" ht="30" x14ac:dyDescent="0.25">
      <c r="A21">
        <v>2023</v>
      </c>
      <c r="B21" s="3">
        <v>44927</v>
      </c>
      <c r="C21" s="3">
        <v>45016</v>
      </c>
      <c r="D21" t="s">
        <v>98</v>
      </c>
      <c r="E21" t="s">
        <v>114</v>
      </c>
      <c r="F21" s="4" t="s">
        <v>115</v>
      </c>
      <c r="G21" s="4" t="s">
        <v>115</v>
      </c>
      <c r="H21" s="4" t="s">
        <v>116</v>
      </c>
      <c r="I21" t="s">
        <v>117</v>
      </c>
      <c r="J21" t="s">
        <v>118</v>
      </c>
      <c r="K21" t="s">
        <v>119</v>
      </c>
      <c r="L21" t="s">
        <v>101</v>
      </c>
      <c r="M21" s="4" t="s">
        <v>135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124</v>
      </c>
      <c r="T21" t="s">
        <v>121</v>
      </c>
      <c r="U21" t="s">
        <v>122</v>
      </c>
      <c r="V21" t="s">
        <v>136</v>
      </c>
      <c r="W21" s="4" t="s">
        <v>135</v>
      </c>
      <c r="X21" s="3">
        <v>44971</v>
      </c>
      <c r="Y21" s="3">
        <v>44971</v>
      </c>
      <c r="Z21">
        <v>35</v>
      </c>
      <c r="AA21" s="9">
        <v>940</v>
      </c>
      <c r="AB21">
        <v>0</v>
      </c>
      <c r="AG21" t="s">
        <v>116</v>
      </c>
      <c r="AH21" s="3">
        <f t="shared" si="0"/>
        <v>44971</v>
      </c>
      <c r="AI21" s="3">
        <v>45026</v>
      </c>
    </row>
    <row r="22" spans="1:35" ht="30" x14ac:dyDescent="0.25">
      <c r="A22">
        <v>2023</v>
      </c>
      <c r="B22" s="3">
        <v>44927</v>
      </c>
      <c r="C22" s="3">
        <v>45016</v>
      </c>
      <c r="D22" t="s">
        <v>98</v>
      </c>
      <c r="E22" t="s">
        <v>144</v>
      </c>
      <c r="F22" s="4" t="s">
        <v>171</v>
      </c>
      <c r="G22" s="4" t="s">
        <v>171</v>
      </c>
      <c r="H22" s="4" t="s">
        <v>116</v>
      </c>
      <c r="I22" t="s">
        <v>168</v>
      </c>
      <c r="J22" t="s">
        <v>169</v>
      </c>
      <c r="K22" t="s">
        <v>170</v>
      </c>
      <c r="L22" t="s">
        <v>101</v>
      </c>
      <c r="M22" s="4" t="s">
        <v>167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124</v>
      </c>
      <c r="T22" t="s">
        <v>121</v>
      </c>
      <c r="U22" t="s">
        <v>122</v>
      </c>
      <c r="V22" t="s">
        <v>160</v>
      </c>
      <c r="W22" s="4" t="str">
        <f>M22</f>
        <v>Reunión Estatal de Enlaces de Trasparencia</v>
      </c>
      <c r="X22" s="3">
        <v>44971</v>
      </c>
      <c r="Y22" s="3">
        <v>44971</v>
      </c>
      <c r="Z22" s="10" t="s">
        <v>172</v>
      </c>
      <c r="AA22" s="9">
        <f>600+250+150</f>
        <v>1000</v>
      </c>
      <c r="AB22">
        <v>0</v>
      </c>
      <c r="AE22" s="10"/>
      <c r="AG22" t="s">
        <v>116</v>
      </c>
      <c r="AH22" s="3">
        <f t="shared" si="0"/>
        <v>44971</v>
      </c>
      <c r="AI22" s="3">
        <v>45026</v>
      </c>
    </row>
    <row r="23" spans="1:35" ht="67.5" customHeight="1" x14ac:dyDescent="0.25">
      <c r="A23">
        <v>2023</v>
      </c>
      <c r="B23" s="3">
        <v>44927</v>
      </c>
      <c r="C23" s="3">
        <v>45016</v>
      </c>
      <c r="D23" t="s">
        <v>98</v>
      </c>
      <c r="E23" t="s">
        <v>114</v>
      </c>
      <c r="F23" s="4" t="s">
        <v>115</v>
      </c>
      <c r="G23" s="4" t="s">
        <v>115</v>
      </c>
      <c r="H23" s="4" t="s">
        <v>116</v>
      </c>
      <c r="I23" t="s">
        <v>117</v>
      </c>
      <c r="J23" t="s">
        <v>118</v>
      </c>
      <c r="K23" t="s">
        <v>119</v>
      </c>
      <c r="L23" t="s">
        <v>101</v>
      </c>
      <c r="M23" s="4" t="s">
        <v>173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124</v>
      </c>
      <c r="T23" t="s">
        <v>121</v>
      </c>
      <c r="U23" t="s">
        <v>122</v>
      </c>
      <c r="V23" t="s">
        <v>160</v>
      </c>
      <c r="W23" s="4" t="str">
        <f>M23</f>
        <v>Realizar trámites en la Dirección de Personal y en la Dirección General de Presupuesto de la SEFINA</v>
      </c>
      <c r="X23" s="3">
        <v>44960</v>
      </c>
      <c r="Y23" s="3">
        <v>44960</v>
      </c>
      <c r="Z23" s="10" t="s">
        <v>174</v>
      </c>
      <c r="AA23" s="9">
        <f>600+213.44+110</f>
        <v>923.44</v>
      </c>
      <c r="AB23">
        <v>0</v>
      </c>
      <c r="AE23" s="10"/>
      <c r="AG23" t="s">
        <v>116</v>
      </c>
      <c r="AH23" s="3">
        <f t="shared" si="0"/>
        <v>44960</v>
      </c>
      <c r="AI23" s="3">
        <v>45026</v>
      </c>
    </row>
    <row r="24" spans="1:35" ht="45" x14ac:dyDescent="0.25">
      <c r="A24">
        <v>2023</v>
      </c>
      <c r="B24" s="3">
        <v>44927</v>
      </c>
      <c r="C24" s="3">
        <v>45016</v>
      </c>
      <c r="D24" t="s">
        <v>98</v>
      </c>
      <c r="E24" t="s">
        <v>126</v>
      </c>
      <c r="F24" s="4" t="s">
        <v>126</v>
      </c>
      <c r="G24" s="4" t="s">
        <v>126</v>
      </c>
      <c r="H24" s="4" t="s">
        <v>127</v>
      </c>
      <c r="I24" t="s">
        <v>128</v>
      </c>
      <c r="J24" t="s">
        <v>129</v>
      </c>
      <c r="K24" t="s">
        <v>130</v>
      </c>
      <c r="L24" t="s">
        <v>101</v>
      </c>
      <c r="M24" s="4" t="s">
        <v>175</v>
      </c>
      <c r="N24" t="s">
        <v>103</v>
      </c>
      <c r="O24">
        <v>1</v>
      </c>
      <c r="P24">
        <v>0</v>
      </c>
      <c r="Q24" t="s">
        <v>121</v>
      </c>
      <c r="R24" t="s">
        <v>122</v>
      </c>
      <c r="S24" t="s">
        <v>134</v>
      </c>
      <c r="T24" t="s">
        <v>121</v>
      </c>
      <c r="U24" t="s">
        <v>122</v>
      </c>
      <c r="V24" t="s">
        <v>160</v>
      </c>
      <c r="W24" s="4" t="str">
        <f t="shared" ref="W24:W29" si="1">M24</f>
        <v>Reunión de Subcomité Sectorial de Desarrollo Rural y Pesca</v>
      </c>
      <c r="X24" s="3">
        <v>44967</v>
      </c>
      <c r="Y24" s="3">
        <v>44967</v>
      </c>
      <c r="Z24" s="10" t="s">
        <v>176</v>
      </c>
      <c r="AA24" s="7">
        <f>1468.11+138+156+156+138</f>
        <v>2056.1099999999997</v>
      </c>
      <c r="AB24">
        <v>0</v>
      </c>
      <c r="AE24" s="10"/>
      <c r="AG24" t="s">
        <v>116</v>
      </c>
      <c r="AH24" s="3">
        <f t="shared" si="0"/>
        <v>44967</v>
      </c>
      <c r="AI24" s="3">
        <v>45026</v>
      </c>
    </row>
    <row r="25" spans="1:35" ht="45" x14ac:dyDescent="0.25">
      <c r="A25">
        <v>2023</v>
      </c>
      <c r="B25" s="3">
        <v>44927</v>
      </c>
      <c r="C25" s="3">
        <v>45016</v>
      </c>
      <c r="D25" t="s">
        <v>98</v>
      </c>
      <c r="E25" t="s">
        <v>126</v>
      </c>
      <c r="F25" s="4" t="s">
        <v>126</v>
      </c>
      <c r="G25" s="4" t="s">
        <v>126</v>
      </c>
      <c r="H25" s="4" t="s">
        <v>127</v>
      </c>
      <c r="I25" t="s">
        <v>128</v>
      </c>
      <c r="J25" t="s">
        <v>129</v>
      </c>
      <c r="K25" t="s">
        <v>130</v>
      </c>
      <c r="L25" t="s">
        <v>101</v>
      </c>
      <c r="M25" s="4" t="s">
        <v>177</v>
      </c>
      <c r="N25" t="s">
        <v>103</v>
      </c>
      <c r="O25">
        <v>1</v>
      </c>
      <c r="P25">
        <v>0</v>
      </c>
      <c r="Q25" t="s">
        <v>121</v>
      </c>
      <c r="R25" t="s">
        <v>122</v>
      </c>
      <c r="S25" t="s">
        <v>134</v>
      </c>
      <c r="T25" t="s">
        <v>121</v>
      </c>
      <c r="U25" t="s">
        <v>122</v>
      </c>
      <c r="V25" t="s">
        <v>137</v>
      </c>
      <c r="W25" s="4" t="str">
        <f t="shared" si="1"/>
        <v>Supervisión de Huertas Seleccionadas en el municipio de Monte Alto</v>
      </c>
      <c r="X25" s="3">
        <v>44965</v>
      </c>
      <c r="Y25" s="3">
        <v>44966</v>
      </c>
      <c r="Z25" s="10" t="s">
        <v>178</v>
      </c>
      <c r="AA25" s="7">
        <f>441.96+235.24+638</f>
        <v>1315.2</v>
      </c>
      <c r="AB25">
        <v>0</v>
      </c>
      <c r="AE25" s="10"/>
      <c r="AG25" t="s">
        <v>116</v>
      </c>
      <c r="AH25" s="3">
        <f t="shared" si="0"/>
        <v>44965</v>
      </c>
      <c r="AI25" s="3">
        <v>45026</v>
      </c>
    </row>
    <row r="26" spans="1:35" ht="30" x14ac:dyDescent="0.25">
      <c r="A26">
        <v>2023</v>
      </c>
      <c r="B26" s="3">
        <v>44927</v>
      </c>
      <c r="C26" s="3">
        <v>45016</v>
      </c>
      <c r="D26" t="s">
        <v>98</v>
      </c>
      <c r="E26" t="s">
        <v>126</v>
      </c>
      <c r="F26" s="4" t="s">
        <v>126</v>
      </c>
      <c r="G26" s="4" t="s">
        <v>126</v>
      </c>
      <c r="H26" s="4" t="s">
        <v>127</v>
      </c>
      <c r="I26" t="s">
        <v>128</v>
      </c>
      <c r="J26" t="s">
        <v>129</v>
      </c>
      <c r="K26" t="s">
        <v>130</v>
      </c>
      <c r="L26" t="s">
        <v>101</v>
      </c>
      <c r="M26" s="4" t="s">
        <v>179</v>
      </c>
      <c r="N26" t="s">
        <v>103</v>
      </c>
      <c r="O26">
        <v>1</v>
      </c>
      <c r="P26">
        <v>0</v>
      </c>
      <c r="Q26" t="s">
        <v>121</v>
      </c>
      <c r="R26" t="s">
        <v>122</v>
      </c>
      <c r="S26" t="s">
        <v>134</v>
      </c>
      <c r="T26" t="s">
        <v>121</v>
      </c>
      <c r="U26" t="s">
        <v>122</v>
      </c>
      <c r="V26" t="s">
        <v>137</v>
      </c>
      <c r="W26" s="4" t="str">
        <f t="shared" si="1"/>
        <v>Recorrido de vivero en Huerta Madre</v>
      </c>
      <c r="X26" s="3">
        <v>44961</v>
      </c>
      <c r="Y26" s="3">
        <v>44961</v>
      </c>
      <c r="Z26" s="10" t="s">
        <v>180</v>
      </c>
      <c r="AA26" s="7">
        <f>2089.34+255.2</f>
        <v>2344.54</v>
      </c>
      <c r="AB26">
        <v>0</v>
      </c>
      <c r="AE26" s="10"/>
      <c r="AG26" t="s">
        <v>116</v>
      </c>
      <c r="AH26" s="3">
        <f t="shared" si="0"/>
        <v>44961</v>
      </c>
      <c r="AI26" s="3">
        <v>45026</v>
      </c>
    </row>
    <row r="27" spans="1:35" ht="30" x14ac:dyDescent="0.25">
      <c r="A27">
        <v>2023</v>
      </c>
      <c r="B27" s="3">
        <v>44927</v>
      </c>
      <c r="C27" s="3">
        <v>45016</v>
      </c>
      <c r="D27" t="s">
        <v>98</v>
      </c>
      <c r="E27" t="s">
        <v>126</v>
      </c>
      <c r="F27" s="4" t="s">
        <v>126</v>
      </c>
      <c r="G27" s="4" t="s">
        <v>126</v>
      </c>
      <c r="H27" s="4" t="s">
        <v>127</v>
      </c>
      <c r="I27" t="s">
        <v>128</v>
      </c>
      <c r="J27" t="s">
        <v>129</v>
      </c>
      <c r="K27" t="s">
        <v>130</v>
      </c>
      <c r="L27" t="s">
        <v>101</v>
      </c>
      <c r="M27" s="4" t="s">
        <v>133</v>
      </c>
      <c r="N27" t="s">
        <v>103</v>
      </c>
      <c r="O27">
        <v>1</v>
      </c>
      <c r="P27">
        <v>0</v>
      </c>
      <c r="Q27" t="s">
        <v>121</v>
      </c>
      <c r="R27" t="s">
        <v>122</v>
      </c>
      <c r="S27" t="s">
        <v>134</v>
      </c>
      <c r="T27" t="s">
        <v>121</v>
      </c>
      <c r="U27" t="s">
        <v>122</v>
      </c>
      <c r="V27" t="s">
        <v>124</v>
      </c>
      <c r="W27" s="4" t="str">
        <f t="shared" si="1"/>
        <v>Reunión con el personal del organismo</v>
      </c>
      <c r="X27" s="3">
        <v>44972</v>
      </c>
      <c r="Y27" s="3">
        <v>44972</v>
      </c>
      <c r="Z27">
        <v>54</v>
      </c>
      <c r="AA27" s="9">
        <f>47</f>
        <v>47</v>
      </c>
      <c r="AB27">
        <v>0</v>
      </c>
      <c r="AG27" t="s">
        <v>116</v>
      </c>
      <c r="AH27" s="3">
        <f t="shared" si="0"/>
        <v>44972</v>
      </c>
      <c r="AI27" s="3">
        <v>45026</v>
      </c>
    </row>
    <row r="28" spans="1:35" x14ac:dyDescent="0.25">
      <c r="A28">
        <v>2023</v>
      </c>
      <c r="B28" s="3">
        <v>44927</v>
      </c>
      <c r="C28" s="3">
        <v>45016</v>
      </c>
      <c r="D28" t="s">
        <v>98</v>
      </c>
      <c r="E28" t="s">
        <v>126</v>
      </c>
      <c r="F28" s="4" t="s">
        <v>126</v>
      </c>
      <c r="G28" s="4" t="s">
        <v>126</v>
      </c>
      <c r="H28" s="4" t="s">
        <v>127</v>
      </c>
      <c r="I28" t="s">
        <v>128</v>
      </c>
      <c r="J28" t="s">
        <v>129</v>
      </c>
      <c r="K28" t="s">
        <v>130</v>
      </c>
      <c r="L28" t="s">
        <v>101</v>
      </c>
      <c r="M28" s="4" t="s">
        <v>181</v>
      </c>
      <c r="N28" t="s">
        <v>103</v>
      </c>
      <c r="O28">
        <v>1</v>
      </c>
      <c r="P28">
        <v>0</v>
      </c>
      <c r="Q28" t="s">
        <v>121</v>
      </c>
      <c r="R28" t="s">
        <v>122</v>
      </c>
      <c r="S28" t="s">
        <v>124</v>
      </c>
      <c r="T28" t="s">
        <v>121</v>
      </c>
      <c r="U28" t="s">
        <v>122</v>
      </c>
      <c r="V28" t="s">
        <v>134</v>
      </c>
      <c r="W28" s="4" t="str">
        <f t="shared" si="1"/>
        <v>Entrevista en Radio</v>
      </c>
      <c r="X28" s="3">
        <v>44974</v>
      </c>
      <c r="Y28" s="3">
        <v>44974</v>
      </c>
      <c r="Z28" s="10">
        <v>55</v>
      </c>
      <c r="AA28" s="7">
        <f>2100.07</f>
        <v>2100.0700000000002</v>
      </c>
      <c r="AB28">
        <v>0</v>
      </c>
      <c r="AE28" s="10"/>
      <c r="AG28" t="s">
        <v>116</v>
      </c>
      <c r="AH28" s="3">
        <f t="shared" si="0"/>
        <v>44974</v>
      </c>
      <c r="AI28" s="3">
        <v>45026</v>
      </c>
    </row>
    <row r="29" spans="1:35" ht="30" x14ac:dyDescent="0.25">
      <c r="A29">
        <v>2023</v>
      </c>
      <c r="B29" s="3">
        <v>44927</v>
      </c>
      <c r="C29" s="3">
        <v>45016</v>
      </c>
      <c r="D29" t="s">
        <v>98</v>
      </c>
      <c r="E29" t="s">
        <v>151</v>
      </c>
      <c r="F29" t="s">
        <v>151</v>
      </c>
      <c r="G29" t="s">
        <v>151</v>
      </c>
      <c r="H29" s="4" t="s">
        <v>127</v>
      </c>
      <c r="I29" s="4" t="s">
        <v>152</v>
      </c>
      <c r="J29" s="4" t="s">
        <v>148</v>
      </c>
      <c r="K29" s="4" t="s">
        <v>153</v>
      </c>
      <c r="L29" t="s">
        <v>101</v>
      </c>
      <c r="M29" s="4" t="s">
        <v>182</v>
      </c>
      <c r="N29" t="s">
        <v>103</v>
      </c>
      <c r="O29">
        <v>1</v>
      </c>
      <c r="P29">
        <v>0</v>
      </c>
      <c r="Q29" t="s">
        <v>121</v>
      </c>
      <c r="R29" t="s">
        <v>122</v>
      </c>
      <c r="S29" t="s">
        <v>124</v>
      </c>
      <c r="T29" t="s">
        <v>121</v>
      </c>
      <c r="U29" t="s">
        <v>122</v>
      </c>
      <c r="V29" t="s">
        <v>183</v>
      </c>
      <c r="W29" s="4" t="str">
        <f t="shared" si="1"/>
        <v>Reunión sobre Picudo Negro en nuxco</v>
      </c>
      <c r="X29" s="3">
        <v>44979</v>
      </c>
      <c r="Y29" s="3">
        <v>44979</v>
      </c>
      <c r="Z29" s="10">
        <v>56</v>
      </c>
      <c r="AA29" s="7">
        <f>500</f>
        <v>500</v>
      </c>
      <c r="AB29">
        <v>0</v>
      </c>
      <c r="AE29" s="10"/>
      <c r="AG29" t="s">
        <v>116</v>
      </c>
      <c r="AH29" s="3">
        <f t="shared" si="0"/>
        <v>44979</v>
      </c>
      <c r="AI29" s="3">
        <v>45026</v>
      </c>
    </row>
    <row r="30" spans="1:35" ht="45" x14ac:dyDescent="0.25">
      <c r="A30">
        <v>2023</v>
      </c>
      <c r="B30" s="3">
        <v>44927</v>
      </c>
      <c r="C30" s="3">
        <v>45016</v>
      </c>
      <c r="D30" t="s">
        <v>98</v>
      </c>
      <c r="E30" t="s">
        <v>126</v>
      </c>
      <c r="F30" s="4" t="s">
        <v>126</v>
      </c>
      <c r="G30" s="4" t="s">
        <v>126</v>
      </c>
      <c r="H30" s="4" t="s">
        <v>127</v>
      </c>
      <c r="I30" t="s">
        <v>128</v>
      </c>
      <c r="J30" t="s">
        <v>129</v>
      </c>
      <c r="K30" t="s">
        <v>130</v>
      </c>
      <c r="L30" t="s">
        <v>101</v>
      </c>
      <c r="M30" s="4" t="s">
        <v>184</v>
      </c>
      <c r="N30" t="s">
        <v>103</v>
      </c>
      <c r="O30">
        <v>1</v>
      </c>
      <c r="P30">
        <v>0</v>
      </c>
      <c r="Q30" t="s">
        <v>121</v>
      </c>
      <c r="R30" t="s">
        <v>122</v>
      </c>
      <c r="S30" t="s">
        <v>124</v>
      </c>
      <c r="T30" t="s">
        <v>121</v>
      </c>
      <c r="U30" t="s">
        <v>122</v>
      </c>
      <c r="V30" t="s">
        <v>137</v>
      </c>
      <c r="W30" s="4" t="str">
        <f t="shared" ref="W30" si="2">M30</f>
        <v>Reunión con Director del Tecnológico campus San Marcos</v>
      </c>
      <c r="X30" s="3">
        <v>44980</v>
      </c>
      <c r="Y30" s="3">
        <v>44980</v>
      </c>
      <c r="Z30" s="10">
        <v>57</v>
      </c>
      <c r="AA30" s="7">
        <f>235.48</f>
        <v>235.48</v>
      </c>
      <c r="AB30">
        <v>0</v>
      </c>
      <c r="AE30" s="10"/>
      <c r="AG30" t="s">
        <v>116</v>
      </c>
      <c r="AH30" s="3">
        <f t="shared" si="0"/>
        <v>44980</v>
      </c>
      <c r="AI30" s="3">
        <v>45026</v>
      </c>
    </row>
    <row r="31" spans="1:35" ht="30" x14ac:dyDescent="0.25">
      <c r="A31">
        <v>2023</v>
      </c>
      <c r="B31" s="3">
        <v>44927</v>
      </c>
      <c r="C31" s="3">
        <v>45016</v>
      </c>
      <c r="D31" t="s">
        <v>98</v>
      </c>
      <c r="E31" t="s">
        <v>114</v>
      </c>
      <c r="F31" s="4" t="s">
        <v>115</v>
      </c>
      <c r="G31" s="4" t="s">
        <v>115</v>
      </c>
      <c r="H31" s="4" t="s">
        <v>116</v>
      </c>
      <c r="I31" t="s">
        <v>117</v>
      </c>
      <c r="J31" t="s">
        <v>118</v>
      </c>
      <c r="K31" t="s">
        <v>119</v>
      </c>
      <c r="L31" t="s">
        <v>101</v>
      </c>
      <c r="M31" s="4" t="s">
        <v>135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124</v>
      </c>
      <c r="T31" t="s">
        <v>121</v>
      </c>
      <c r="U31" t="s">
        <v>122</v>
      </c>
      <c r="V31" t="s">
        <v>136</v>
      </c>
      <c r="W31" s="4" t="s">
        <v>135</v>
      </c>
      <c r="X31" s="3">
        <v>44984</v>
      </c>
      <c r="Y31" s="3">
        <v>44984</v>
      </c>
      <c r="Z31" s="10">
        <v>58</v>
      </c>
      <c r="AA31" s="9">
        <f>940</f>
        <v>940</v>
      </c>
      <c r="AB31">
        <v>0</v>
      </c>
      <c r="AE31" s="10"/>
      <c r="AG31" t="s">
        <v>116</v>
      </c>
      <c r="AH31" s="3">
        <f t="shared" si="0"/>
        <v>44984</v>
      </c>
      <c r="AI31" s="3">
        <v>45026</v>
      </c>
    </row>
    <row r="32" spans="1:35" x14ac:dyDescent="0.25">
      <c r="A32">
        <v>2023</v>
      </c>
      <c r="B32" s="3">
        <v>44927</v>
      </c>
      <c r="C32" s="3">
        <v>45016</v>
      </c>
      <c r="D32" t="s">
        <v>98</v>
      </c>
      <c r="E32" t="s">
        <v>126</v>
      </c>
      <c r="F32" s="4" t="s">
        <v>126</v>
      </c>
      <c r="G32" s="4" t="s">
        <v>126</v>
      </c>
      <c r="H32" s="4" t="s">
        <v>127</v>
      </c>
      <c r="I32" t="s">
        <v>128</v>
      </c>
      <c r="J32" t="s">
        <v>129</v>
      </c>
      <c r="K32" t="s">
        <v>130</v>
      </c>
      <c r="L32" t="s">
        <v>101</v>
      </c>
      <c r="M32" s="4" t="s">
        <v>187</v>
      </c>
      <c r="N32" t="s">
        <v>103</v>
      </c>
      <c r="O32">
        <v>1</v>
      </c>
      <c r="P32">
        <v>0</v>
      </c>
      <c r="Q32" t="s">
        <v>121</v>
      </c>
      <c r="R32" t="s">
        <v>122</v>
      </c>
      <c r="S32" t="s">
        <v>124</v>
      </c>
      <c r="T32" t="s">
        <v>121</v>
      </c>
      <c r="U32" t="s">
        <v>122</v>
      </c>
      <c r="V32" t="s">
        <v>160</v>
      </c>
      <c r="W32" s="4" t="str">
        <f t="shared" ref="W32:W36" si="3">M32</f>
        <v>Reunión con SEPLADEG</v>
      </c>
      <c r="X32" s="3">
        <v>44985</v>
      </c>
      <c r="Y32" s="3">
        <v>44985</v>
      </c>
      <c r="Z32" s="10" t="s">
        <v>185</v>
      </c>
      <c r="AA32" s="7">
        <f>1911.75+138+156+156+138+472</f>
        <v>2971.75</v>
      </c>
      <c r="AB32">
        <v>0</v>
      </c>
      <c r="AE32" s="10"/>
      <c r="AG32" t="s">
        <v>116</v>
      </c>
      <c r="AH32" s="3">
        <f t="shared" si="0"/>
        <v>44985</v>
      </c>
      <c r="AI32" s="3">
        <v>45026</v>
      </c>
    </row>
    <row r="33" spans="1:35" ht="30" x14ac:dyDescent="0.25">
      <c r="A33">
        <v>2023</v>
      </c>
      <c r="B33" s="3">
        <v>44927</v>
      </c>
      <c r="C33" s="3">
        <v>45016</v>
      </c>
      <c r="D33" t="s">
        <v>98</v>
      </c>
      <c r="E33" t="s">
        <v>114</v>
      </c>
      <c r="F33" s="4" t="s">
        <v>115</v>
      </c>
      <c r="G33" s="4" t="s">
        <v>115</v>
      </c>
      <c r="H33" s="4" t="s">
        <v>116</v>
      </c>
      <c r="I33" t="s">
        <v>117</v>
      </c>
      <c r="J33" t="s">
        <v>118</v>
      </c>
      <c r="K33" t="s">
        <v>119</v>
      </c>
      <c r="L33" t="s">
        <v>101</v>
      </c>
      <c r="M33" s="4" t="s">
        <v>186</v>
      </c>
      <c r="N33" t="s">
        <v>103</v>
      </c>
      <c r="O33">
        <v>1</v>
      </c>
      <c r="P33">
        <v>0</v>
      </c>
      <c r="Q33" t="s">
        <v>121</v>
      </c>
      <c r="R33" t="s">
        <v>122</v>
      </c>
      <c r="S33" t="s">
        <v>124</v>
      </c>
      <c r="T33" t="s">
        <v>121</v>
      </c>
      <c r="U33" t="s">
        <v>122</v>
      </c>
      <c r="V33" t="s">
        <v>160</v>
      </c>
      <c r="W33" s="4" t="str">
        <f t="shared" si="3"/>
        <v>Reunión en SEPLADEG</v>
      </c>
      <c r="X33" s="3">
        <v>44985</v>
      </c>
      <c r="Y33" s="3">
        <v>44985</v>
      </c>
      <c r="Z33" s="10" t="s">
        <v>194</v>
      </c>
      <c r="AA33" s="7">
        <f>1120+512.72+150+110</f>
        <v>1892.72</v>
      </c>
      <c r="AB33">
        <v>0</v>
      </c>
      <c r="AE33" s="10"/>
      <c r="AG33" t="s">
        <v>116</v>
      </c>
      <c r="AH33" s="3">
        <f t="shared" si="0"/>
        <v>44985</v>
      </c>
      <c r="AI33" s="3">
        <v>45026</v>
      </c>
    </row>
    <row r="34" spans="1:35" ht="30" x14ac:dyDescent="0.25">
      <c r="A34">
        <v>2023</v>
      </c>
      <c r="B34" s="3">
        <v>44927</v>
      </c>
      <c r="C34" s="3">
        <v>45016</v>
      </c>
      <c r="D34" t="s">
        <v>98</v>
      </c>
      <c r="E34" t="s">
        <v>144</v>
      </c>
      <c r="F34" s="4" t="s">
        <v>145</v>
      </c>
      <c r="G34" s="4" t="s">
        <v>145</v>
      </c>
      <c r="H34" s="4" t="s">
        <v>116</v>
      </c>
      <c r="I34" s="4" t="s">
        <v>146</v>
      </c>
      <c r="J34" s="4" t="s">
        <v>147</v>
      </c>
      <c r="K34" s="4" t="s">
        <v>148</v>
      </c>
      <c r="L34" t="s">
        <v>101</v>
      </c>
      <c r="M34" s="4" t="s">
        <v>188</v>
      </c>
      <c r="N34" t="s">
        <v>103</v>
      </c>
      <c r="O34">
        <v>3</v>
      </c>
      <c r="P34">
        <v>0</v>
      </c>
      <c r="Q34" t="s">
        <v>121</v>
      </c>
      <c r="R34" t="s">
        <v>122</v>
      </c>
      <c r="S34" t="s">
        <v>124</v>
      </c>
      <c r="T34" t="s">
        <v>121</v>
      </c>
      <c r="U34" t="s">
        <v>122</v>
      </c>
      <c r="V34" t="s">
        <v>137</v>
      </c>
      <c r="W34" s="4" t="str">
        <f t="shared" si="3"/>
        <v>Acudir a reapertura de oficina en Costa Chica</v>
      </c>
      <c r="X34" s="3">
        <v>44986</v>
      </c>
      <c r="Y34" s="3">
        <v>44986</v>
      </c>
      <c r="Z34" s="10" t="s">
        <v>189</v>
      </c>
      <c r="AA34" s="7">
        <f>800+47+150+150+47+500</f>
        <v>1694</v>
      </c>
      <c r="AB34">
        <v>0</v>
      </c>
      <c r="AE34" s="10"/>
      <c r="AG34" t="s">
        <v>116</v>
      </c>
      <c r="AH34" s="3">
        <f t="shared" si="0"/>
        <v>44986</v>
      </c>
      <c r="AI34" s="3">
        <v>45026</v>
      </c>
    </row>
    <row r="35" spans="1:35" ht="30" x14ac:dyDescent="0.25">
      <c r="A35">
        <v>2023</v>
      </c>
      <c r="B35" s="3">
        <v>44927</v>
      </c>
      <c r="C35" s="3">
        <v>45016</v>
      </c>
      <c r="D35" t="s">
        <v>98</v>
      </c>
      <c r="E35" t="s">
        <v>151</v>
      </c>
      <c r="F35" t="s">
        <v>151</v>
      </c>
      <c r="G35" t="s">
        <v>151</v>
      </c>
      <c r="H35" s="4" t="s">
        <v>127</v>
      </c>
      <c r="I35" s="4" t="s">
        <v>152</v>
      </c>
      <c r="J35" s="4" t="s">
        <v>148</v>
      </c>
      <c r="K35" s="4" t="s">
        <v>153</v>
      </c>
      <c r="L35" t="s">
        <v>101</v>
      </c>
      <c r="M35" s="4" t="s">
        <v>188</v>
      </c>
      <c r="N35" t="s">
        <v>103</v>
      </c>
      <c r="O35">
        <v>2</v>
      </c>
      <c r="P35">
        <v>0</v>
      </c>
      <c r="Q35" t="s">
        <v>121</v>
      </c>
      <c r="R35" t="s">
        <v>122</v>
      </c>
      <c r="S35" t="s">
        <v>124</v>
      </c>
      <c r="T35" t="s">
        <v>121</v>
      </c>
      <c r="U35" t="s">
        <v>122</v>
      </c>
      <c r="V35" t="s">
        <v>137</v>
      </c>
      <c r="W35" s="4" t="str">
        <f t="shared" si="3"/>
        <v>Acudir a reapertura de oficina en Costa Chica</v>
      </c>
      <c r="X35" s="3">
        <v>44986</v>
      </c>
      <c r="Y35" s="3">
        <v>44986</v>
      </c>
      <c r="Z35" s="10" t="s">
        <v>190</v>
      </c>
      <c r="AA35" s="7">
        <f>1150.09+47+150+150+47+500</f>
        <v>2044.09</v>
      </c>
      <c r="AB35">
        <v>0</v>
      </c>
      <c r="AE35" s="10"/>
      <c r="AG35" t="s">
        <v>116</v>
      </c>
      <c r="AH35" s="3">
        <f t="shared" si="0"/>
        <v>44986</v>
      </c>
      <c r="AI35" s="3">
        <v>45026</v>
      </c>
    </row>
    <row r="36" spans="1:35" ht="45" x14ac:dyDescent="0.25">
      <c r="A36">
        <v>2023</v>
      </c>
      <c r="B36" s="3">
        <v>44927</v>
      </c>
      <c r="C36" s="3">
        <v>45016</v>
      </c>
      <c r="D36" t="s">
        <v>98</v>
      </c>
      <c r="E36" t="s">
        <v>126</v>
      </c>
      <c r="F36" s="4" t="s">
        <v>126</v>
      </c>
      <c r="G36" s="4" t="s">
        <v>126</v>
      </c>
      <c r="H36" s="4" t="s">
        <v>127</v>
      </c>
      <c r="I36" t="s">
        <v>128</v>
      </c>
      <c r="J36" t="s">
        <v>129</v>
      </c>
      <c r="K36" t="s">
        <v>130</v>
      </c>
      <c r="L36" t="s">
        <v>101</v>
      </c>
      <c r="M36" s="4" t="s">
        <v>191</v>
      </c>
      <c r="N36" t="s">
        <v>103</v>
      </c>
      <c r="O36">
        <v>1</v>
      </c>
      <c r="P36">
        <v>0</v>
      </c>
      <c r="Q36" t="s">
        <v>121</v>
      </c>
      <c r="R36" t="s">
        <v>122</v>
      </c>
      <c r="S36" t="s">
        <v>124</v>
      </c>
      <c r="T36" t="s">
        <v>121</v>
      </c>
      <c r="U36" t="s">
        <v>122</v>
      </c>
      <c r="V36" t="s">
        <v>137</v>
      </c>
      <c r="W36" s="4" t="str">
        <f t="shared" si="3"/>
        <v>Recoger y trasladar nueces de cocotero a la Huerta Padre</v>
      </c>
      <c r="X36" s="3">
        <v>44991</v>
      </c>
      <c r="Y36" s="3">
        <v>44991</v>
      </c>
      <c r="Z36" s="10" t="s">
        <v>192</v>
      </c>
      <c r="AA36" s="7">
        <f>1900.58+51</f>
        <v>1951.58</v>
      </c>
      <c r="AB36">
        <v>0</v>
      </c>
      <c r="AE36" s="10"/>
      <c r="AG36" t="s">
        <v>116</v>
      </c>
      <c r="AH36" s="3">
        <f t="shared" si="0"/>
        <v>44991</v>
      </c>
      <c r="AI36" s="3">
        <v>45026</v>
      </c>
    </row>
    <row r="37" spans="1:35" ht="30" x14ac:dyDescent="0.25">
      <c r="A37">
        <v>2023</v>
      </c>
      <c r="B37" s="3">
        <v>44927</v>
      </c>
      <c r="C37" s="3">
        <v>45016</v>
      </c>
      <c r="D37" t="s">
        <v>98</v>
      </c>
      <c r="E37" t="s">
        <v>126</v>
      </c>
      <c r="F37" s="4" t="s">
        <v>126</v>
      </c>
      <c r="G37" s="4" t="s">
        <v>126</v>
      </c>
      <c r="H37" s="4" t="s">
        <v>127</v>
      </c>
      <c r="I37" t="s">
        <v>128</v>
      </c>
      <c r="J37" t="s">
        <v>129</v>
      </c>
      <c r="K37" t="s">
        <v>130</v>
      </c>
      <c r="L37" t="s">
        <v>101</v>
      </c>
      <c r="M37" s="4" t="s">
        <v>193</v>
      </c>
      <c r="N37" t="s">
        <v>103</v>
      </c>
      <c r="O37">
        <v>1</v>
      </c>
      <c r="P37">
        <v>0</v>
      </c>
      <c r="Q37" t="s">
        <v>121</v>
      </c>
      <c r="R37" t="s">
        <v>122</v>
      </c>
      <c r="S37" t="s">
        <v>124</v>
      </c>
      <c r="T37" t="s">
        <v>121</v>
      </c>
      <c r="U37" t="s">
        <v>122</v>
      </c>
      <c r="V37" t="s">
        <v>123</v>
      </c>
      <c r="W37" s="4" t="str">
        <f t="shared" ref="W37" si="4">M37</f>
        <v>Reunion de Subcomité Regional Costa Grande</v>
      </c>
      <c r="X37" s="3">
        <v>44988</v>
      </c>
      <c r="Y37" s="3">
        <v>44988</v>
      </c>
      <c r="Z37" s="10" t="s">
        <v>198</v>
      </c>
      <c r="AA37" s="7">
        <f>47+430+1801</f>
        <v>2278</v>
      </c>
      <c r="AB37">
        <v>0</v>
      </c>
      <c r="AE37" s="10"/>
      <c r="AG37" t="s">
        <v>116</v>
      </c>
      <c r="AH37" s="3">
        <f t="shared" si="0"/>
        <v>44988</v>
      </c>
      <c r="AI37" s="3">
        <v>45026</v>
      </c>
    </row>
    <row r="38" spans="1:35" ht="30" x14ac:dyDescent="0.25">
      <c r="A38">
        <v>2023</v>
      </c>
      <c r="B38" s="3">
        <v>44927</v>
      </c>
      <c r="C38" s="3">
        <v>45016</v>
      </c>
      <c r="D38" t="s">
        <v>98</v>
      </c>
      <c r="E38" t="s">
        <v>114</v>
      </c>
      <c r="F38" s="4" t="s">
        <v>115</v>
      </c>
      <c r="G38" s="4" t="s">
        <v>115</v>
      </c>
      <c r="H38" s="4" t="s">
        <v>116</v>
      </c>
      <c r="I38" t="s">
        <v>117</v>
      </c>
      <c r="J38" t="s">
        <v>118</v>
      </c>
      <c r="K38" t="s">
        <v>119</v>
      </c>
      <c r="L38" t="s">
        <v>101</v>
      </c>
      <c r="M38" s="4" t="s">
        <v>135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t="s">
        <v>124</v>
      </c>
      <c r="T38" t="s">
        <v>121</v>
      </c>
      <c r="U38" t="s">
        <v>122</v>
      </c>
      <c r="V38" t="s">
        <v>136</v>
      </c>
      <c r="W38" s="4" t="s">
        <v>135</v>
      </c>
      <c r="X38" s="3">
        <v>45000</v>
      </c>
      <c r="Y38" s="3">
        <v>45000</v>
      </c>
      <c r="Z38" s="10">
        <v>88</v>
      </c>
      <c r="AA38" s="9">
        <f>940</f>
        <v>940</v>
      </c>
      <c r="AB38">
        <v>0</v>
      </c>
      <c r="AE38" s="10"/>
      <c r="AG38" t="s">
        <v>116</v>
      </c>
      <c r="AH38" s="3">
        <f t="shared" si="0"/>
        <v>45000</v>
      </c>
      <c r="AI38" s="3">
        <v>45026</v>
      </c>
    </row>
    <row r="39" spans="1:35" ht="30" x14ac:dyDescent="0.25">
      <c r="A39">
        <v>2023</v>
      </c>
      <c r="B39" s="3">
        <v>44927</v>
      </c>
      <c r="C39" s="3">
        <v>45016</v>
      </c>
      <c r="D39" t="s">
        <v>98</v>
      </c>
      <c r="E39" t="s">
        <v>126</v>
      </c>
      <c r="F39" s="4" t="s">
        <v>126</v>
      </c>
      <c r="G39" s="4" t="s">
        <v>126</v>
      </c>
      <c r="H39" s="4" t="s">
        <v>127</v>
      </c>
      <c r="I39" t="s">
        <v>128</v>
      </c>
      <c r="J39" t="s">
        <v>129</v>
      </c>
      <c r="K39" t="s">
        <v>130</v>
      </c>
      <c r="L39" t="s">
        <v>101</v>
      </c>
      <c r="M39" s="4" t="s">
        <v>135</v>
      </c>
      <c r="N39" t="s">
        <v>103</v>
      </c>
      <c r="O39">
        <v>1</v>
      </c>
      <c r="P39">
        <v>0</v>
      </c>
      <c r="Q39" t="s">
        <v>121</v>
      </c>
      <c r="R39" t="s">
        <v>122</v>
      </c>
      <c r="S39" t="s">
        <v>124</v>
      </c>
      <c r="T39" t="s">
        <v>121</v>
      </c>
      <c r="U39" t="s">
        <v>122</v>
      </c>
      <c r="V39" t="s">
        <v>136</v>
      </c>
      <c r="W39" s="4" t="str">
        <f t="shared" ref="W39:W41" si="5">M39</f>
        <v>Realizar recorrido de supervisión del vivero</v>
      </c>
      <c r="X39" s="3">
        <v>44999</v>
      </c>
      <c r="Y39" s="3">
        <v>44999</v>
      </c>
      <c r="Z39" s="10" t="s">
        <v>195</v>
      </c>
      <c r="AA39" s="7">
        <f>1390+51</f>
        <v>1441</v>
      </c>
      <c r="AB39">
        <v>0</v>
      </c>
      <c r="AE39" s="10"/>
      <c r="AG39" t="s">
        <v>116</v>
      </c>
      <c r="AH39" s="3">
        <f t="shared" si="0"/>
        <v>44999</v>
      </c>
      <c r="AI39" s="3">
        <v>45026</v>
      </c>
    </row>
    <row r="40" spans="1:35" ht="45" x14ac:dyDescent="0.25">
      <c r="A40">
        <v>2023</v>
      </c>
      <c r="B40" s="3">
        <v>44927</v>
      </c>
      <c r="C40" s="3">
        <v>45016</v>
      </c>
      <c r="D40" t="s">
        <v>98</v>
      </c>
      <c r="E40" t="s">
        <v>126</v>
      </c>
      <c r="F40" s="4" t="s">
        <v>126</v>
      </c>
      <c r="G40" s="4" t="s">
        <v>126</v>
      </c>
      <c r="H40" s="4" t="s">
        <v>127</v>
      </c>
      <c r="I40" t="s">
        <v>128</v>
      </c>
      <c r="J40" t="s">
        <v>129</v>
      </c>
      <c r="K40" t="s">
        <v>130</v>
      </c>
      <c r="L40" t="s">
        <v>101</v>
      </c>
      <c r="M40" s="4" t="s">
        <v>196</v>
      </c>
      <c r="N40" t="s">
        <v>103</v>
      </c>
      <c r="O40">
        <v>1</v>
      </c>
      <c r="P40">
        <v>0</v>
      </c>
      <c r="Q40" t="s">
        <v>121</v>
      </c>
      <c r="R40" t="s">
        <v>122</v>
      </c>
      <c r="S40" t="s">
        <v>124</v>
      </c>
      <c r="T40" t="s">
        <v>121</v>
      </c>
      <c r="U40" t="s">
        <v>122</v>
      </c>
      <c r="V40" t="s">
        <v>137</v>
      </c>
      <c r="W40" s="4" t="str">
        <f t="shared" si="5"/>
        <v>Firma de carta de Intención con el Tecnológico Campus San Marcos</v>
      </c>
      <c r="X40" s="3">
        <v>44993</v>
      </c>
      <c r="Y40" s="3">
        <v>44993</v>
      </c>
      <c r="Z40" s="10" t="s">
        <v>197</v>
      </c>
      <c r="AA40" s="7">
        <f>1187.24+51</f>
        <v>1238.24</v>
      </c>
      <c r="AB40">
        <v>0</v>
      </c>
      <c r="AE40" s="10"/>
      <c r="AG40" t="s">
        <v>116</v>
      </c>
      <c r="AH40" s="3">
        <f t="shared" si="0"/>
        <v>44993</v>
      </c>
      <c r="AI40" s="3">
        <v>45026</v>
      </c>
    </row>
    <row r="41" spans="1:35" x14ac:dyDescent="0.25">
      <c r="A41">
        <v>2023</v>
      </c>
      <c r="B41" s="3">
        <v>44927</v>
      </c>
      <c r="C41" s="3">
        <v>45016</v>
      </c>
      <c r="D41" t="s">
        <v>98</v>
      </c>
      <c r="E41" t="s">
        <v>151</v>
      </c>
      <c r="F41" t="s">
        <v>151</v>
      </c>
      <c r="G41" t="s">
        <v>151</v>
      </c>
      <c r="H41" s="4" t="s">
        <v>127</v>
      </c>
      <c r="I41" s="4" t="s">
        <v>152</v>
      </c>
      <c r="J41" s="4" t="s">
        <v>148</v>
      </c>
      <c r="K41" s="4" t="s">
        <v>153</v>
      </c>
      <c r="L41" t="s">
        <v>101</v>
      </c>
      <c r="M41" s="4" t="s">
        <v>199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124</v>
      </c>
      <c r="T41" t="s">
        <v>121</v>
      </c>
      <c r="U41" t="s">
        <v>122</v>
      </c>
      <c r="V41" t="s">
        <v>200</v>
      </c>
      <c r="W41" s="4" t="str">
        <f t="shared" si="5"/>
        <v>Asesoría técnica en Papanoa</v>
      </c>
      <c r="X41" s="3">
        <v>44988</v>
      </c>
      <c r="Y41" s="3">
        <v>44988</v>
      </c>
      <c r="Z41" s="10">
        <v>94</v>
      </c>
      <c r="AA41" s="7">
        <f>400</f>
        <v>400</v>
      </c>
      <c r="AB41">
        <v>0</v>
      </c>
      <c r="AE41" s="10"/>
      <c r="AG41" t="s">
        <v>116</v>
      </c>
      <c r="AH41" s="3">
        <f t="shared" si="0"/>
        <v>44988</v>
      </c>
      <c r="AI41" s="3">
        <v>45026</v>
      </c>
    </row>
    <row r="42" spans="1:35" ht="45" x14ac:dyDescent="0.25">
      <c r="A42">
        <v>2023</v>
      </c>
      <c r="B42" s="3">
        <v>44927</v>
      </c>
      <c r="C42" s="3">
        <v>45016</v>
      </c>
      <c r="D42" t="s">
        <v>98</v>
      </c>
      <c r="E42" t="s">
        <v>151</v>
      </c>
      <c r="F42" t="s">
        <v>151</v>
      </c>
      <c r="G42" t="s">
        <v>151</v>
      </c>
      <c r="H42" s="4" t="s">
        <v>127</v>
      </c>
      <c r="I42" s="4" t="s">
        <v>152</v>
      </c>
      <c r="J42" s="4" t="s">
        <v>148</v>
      </c>
      <c r="K42" s="4" t="s">
        <v>153</v>
      </c>
      <c r="L42" t="s">
        <v>101</v>
      </c>
      <c r="M42" s="4" t="s">
        <v>201</v>
      </c>
      <c r="N42" t="s">
        <v>103</v>
      </c>
      <c r="O42">
        <v>0</v>
      </c>
      <c r="P42">
        <v>0</v>
      </c>
      <c r="Q42" t="s">
        <v>121</v>
      </c>
      <c r="R42" t="s">
        <v>122</v>
      </c>
      <c r="S42" t="s">
        <v>124</v>
      </c>
      <c r="T42" t="s">
        <v>121</v>
      </c>
      <c r="U42" t="s">
        <v>122</v>
      </c>
      <c r="V42" t="s">
        <v>202</v>
      </c>
      <c r="W42" s="4" t="str">
        <f t="shared" ref="W42" si="6">M42</f>
        <v>Reunión de Consejo de Desarrollo Rural Sustentable</v>
      </c>
      <c r="X42" s="3">
        <v>44987</v>
      </c>
      <c r="Y42" s="3">
        <v>44987</v>
      </c>
      <c r="Z42" s="10">
        <v>95</v>
      </c>
      <c r="AA42" s="7">
        <f>400</f>
        <v>400</v>
      </c>
      <c r="AB42">
        <v>0</v>
      </c>
      <c r="AE42" s="10"/>
      <c r="AG42" t="s">
        <v>116</v>
      </c>
      <c r="AH42" s="3">
        <f t="shared" si="0"/>
        <v>44987</v>
      </c>
      <c r="AI42" s="3">
        <v>45026</v>
      </c>
    </row>
    <row r="43" spans="1:35" ht="30" x14ac:dyDescent="0.25">
      <c r="A43">
        <v>2023</v>
      </c>
      <c r="B43" s="3">
        <v>44927</v>
      </c>
      <c r="C43" s="3">
        <v>45016</v>
      </c>
      <c r="D43" t="s">
        <v>98</v>
      </c>
      <c r="E43" t="s">
        <v>151</v>
      </c>
      <c r="F43" t="s">
        <v>151</v>
      </c>
      <c r="G43" t="s">
        <v>151</v>
      </c>
      <c r="H43" s="4" t="s">
        <v>127</v>
      </c>
      <c r="I43" s="4" t="s">
        <v>152</v>
      </c>
      <c r="J43" s="4" t="s">
        <v>148</v>
      </c>
      <c r="K43" s="4" t="s">
        <v>153</v>
      </c>
      <c r="L43" t="s">
        <v>101</v>
      </c>
      <c r="M43" s="4" t="s">
        <v>203</v>
      </c>
      <c r="N43" t="s">
        <v>103</v>
      </c>
      <c r="O43">
        <v>1</v>
      </c>
      <c r="P43">
        <v>0</v>
      </c>
      <c r="Q43" t="s">
        <v>121</v>
      </c>
      <c r="R43" t="s">
        <v>122</v>
      </c>
      <c r="S43" t="s">
        <v>124</v>
      </c>
      <c r="T43" t="s">
        <v>121</v>
      </c>
      <c r="U43" t="s">
        <v>122</v>
      </c>
      <c r="V43" t="s">
        <v>162</v>
      </c>
      <c r="W43" s="4" t="str">
        <f t="shared" ref="W43" si="7">M43</f>
        <v>Reunión Pre-Nodess Marquelia</v>
      </c>
      <c r="X43" s="3">
        <v>44997</v>
      </c>
      <c r="Y43" s="3">
        <v>44997</v>
      </c>
      <c r="Z43" s="10" t="s">
        <v>204</v>
      </c>
      <c r="AA43" s="7">
        <f>1254.22+51+150+150+51</f>
        <v>1656.22</v>
      </c>
      <c r="AB43">
        <v>0</v>
      </c>
      <c r="AE43" s="10"/>
      <c r="AG43" t="s">
        <v>116</v>
      </c>
      <c r="AH43" s="3">
        <f t="shared" si="0"/>
        <v>44997</v>
      </c>
      <c r="AI43" s="3">
        <v>45026</v>
      </c>
    </row>
    <row r="44" spans="1:35" ht="45" x14ac:dyDescent="0.25">
      <c r="A44">
        <v>2023</v>
      </c>
      <c r="B44" s="3">
        <v>44927</v>
      </c>
      <c r="C44" s="3">
        <v>45016</v>
      </c>
      <c r="D44" t="s">
        <v>98</v>
      </c>
      <c r="E44" t="s">
        <v>151</v>
      </c>
      <c r="F44" t="s">
        <v>151</v>
      </c>
      <c r="G44" t="s">
        <v>151</v>
      </c>
      <c r="H44" s="4" t="s">
        <v>127</v>
      </c>
      <c r="I44" s="4" t="s">
        <v>152</v>
      </c>
      <c r="J44" s="4" t="s">
        <v>148</v>
      </c>
      <c r="K44" s="4" t="s">
        <v>153</v>
      </c>
      <c r="L44" t="s">
        <v>101</v>
      </c>
      <c r="M44" s="4" t="s">
        <v>205</v>
      </c>
      <c r="N44" t="s">
        <v>103</v>
      </c>
      <c r="O44">
        <v>1</v>
      </c>
      <c r="P44">
        <v>0</v>
      </c>
      <c r="Q44" t="s">
        <v>121</v>
      </c>
      <c r="R44" t="s">
        <v>122</v>
      </c>
      <c r="S44" t="s">
        <v>124</v>
      </c>
      <c r="T44" t="s">
        <v>121</v>
      </c>
      <c r="U44" t="s">
        <v>122</v>
      </c>
      <c r="V44" t="s">
        <v>202</v>
      </c>
      <c r="W44" s="4" t="str">
        <f t="shared" ref="W44:W46" si="8">M44</f>
        <v>Capacitación a productores sobre plagas y enfermedades</v>
      </c>
      <c r="X44" s="3">
        <v>45001</v>
      </c>
      <c r="Y44" s="3">
        <v>45001</v>
      </c>
      <c r="Z44" s="10" t="s">
        <v>206</v>
      </c>
      <c r="AA44" s="7">
        <f>499.93+200</f>
        <v>699.93000000000006</v>
      </c>
      <c r="AB44">
        <v>0</v>
      </c>
      <c r="AE44" s="10"/>
      <c r="AG44" t="s">
        <v>116</v>
      </c>
      <c r="AH44" s="3">
        <f t="shared" si="0"/>
        <v>45001</v>
      </c>
      <c r="AI44" s="3">
        <v>45026</v>
      </c>
    </row>
    <row r="45" spans="1:35" ht="30" x14ac:dyDescent="0.25">
      <c r="A45">
        <v>2023</v>
      </c>
      <c r="B45" s="3">
        <v>44927</v>
      </c>
      <c r="C45" s="3">
        <v>45016</v>
      </c>
      <c r="D45" t="s">
        <v>98</v>
      </c>
      <c r="E45" t="s">
        <v>144</v>
      </c>
      <c r="F45" s="4" t="s">
        <v>145</v>
      </c>
      <c r="G45" s="4" t="s">
        <v>145</v>
      </c>
      <c r="H45" s="4" t="s">
        <v>116</v>
      </c>
      <c r="I45" s="4" t="s">
        <v>146</v>
      </c>
      <c r="J45" s="4" t="s">
        <v>147</v>
      </c>
      <c r="K45" s="4" t="s">
        <v>148</v>
      </c>
      <c r="L45" t="s">
        <v>101</v>
      </c>
      <c r="M45" s="4" t="s">
        <v>207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124</v>
      </c>
      <c r="T45" t="s">
        <v>121</v>
      </c>
      <c r="U45" t="s">
        <v>122</v>
      </c>
      <c r="V45" t="s">
        <v>208</v>
      </c>
      <c r="W45" s="4" t="str">
        <f t="shared" si="8"/>
        <v>Molienda de deshechos para enviar al CICY</v>
      </c>
      <c r="X45" s="3">
        <v>45288</v>
      </c>
      <c r="Y45" s="3">
        <v>45288</v>
      </c>
      <c r="Z45" s="10">
        <v>103</v>
      </c>
      <c r="AA45" s="7">
        <f>802.75</f>
        <v>802.75</v>
      </c>
      <c r="AB45">
        <v>0</v>
      </c>
      <c r="AE45" s="10"/>
      <c r="AG45" t="s">
        <v>116</v>
      </c>
      <c r="AH45" s="3">
        <f t="shared" si="0"/>
        <v>45288</v>
      </c>
      <c r="AI45" s="3">
        <v>45026</v>
      </c>
    </row>
    <row r="46" spans="1:35" ht="135" x14ac:dyDescent="0.25">
      <c r="A46">
        <v>2023</v>
      </c>
      <c r="B46" s="3">
        <v>44927</v>
      </c>
      <c r="C46" s="3">
        <v>45016</v>
      </c>
      <c r="D46" t="s">
        <v>98</v>
      </c>
      <c r="E46" t="s">
        <v>126</v>
      </c>
      <c r="F46" s="4" t="s">
        <v>126</v>
      </c>
      <c r="G46" s="4" t="s">
        <v>126</v>
      </c>
      <c r="H46" s="4" t="s">
        <v>127</v>
      </c>
      <c r="I46" t="s">
        <v>128</v>
      </c>
      <c r="J46" t="s">
        <v>129</v>
      </c>
      <c r="K46" t="s">
        <v>130</v>
      </c>
      <c r="L46" t="s">
        <v>101</v>
      </c>
      <c r="M46" s="4" t="s">
        <v>209</v>
      </c>
      <c r="N46" t="s">
        <v>103</v>
      </c>
      <c r="O46">
        <v>1</v>
      </c>
      <c r="P46">
        <v>0</v>
      </c>
      <c r="Q46" t="s">
        <v>121</v>
      </c>
      <c r="R46" t="s">
        <v>122</v>
      </c>
      <c r="S46" t="s">
        <v>124</v>
      </c>
      <c r="T46" t="s">
        <v>121</v>
      </c>
      <c r="U46" t="s">
        <v>122</v>
      </c>
      <c r="V46" t="s">
        <v>160</v>
      </c>
      <c r="W46" s="4" t="str">
        <f t="shared" si="8"/>
        <v>Reunión con Subsecretario de Agricultura Infraestructura Rural y con Subsecretario de Desarrollo Rural Sustentable de la SAGADEGRO y Acudir al Foro Estatal Desarrollo Sostenible y Políticas Públicas</v>
      </c>
      <c r="X46" s="3">
        <v>45008</v>
      </c>
      <c r="Y46" s="3">
        <v>45009</v>
      </c>
      <c r="Z46" s="10" t="s">
        <v>210</v>
      </c>
      <c r="AA46" s="7">
        <f>1550+149+168+168+149+357+577+554+170+68</f>
        <v>3910</v>
      </c>
      <c r="AB46">
        <v>0</v>
      </c>
      <c r="AE46" s="10"/>
      <c r="AG46" t="s">
        <v>116</v>
      </c>
      <c r="AH46" s="3">
        <f t="shared" si="0"/>
        <v>45008</v>
      </c>
      <c r="AI46" s="3">
        <v>45026</v>
      </c>
    </row>
    <row r="47" spans="1:35" ht="45" x14ac:dyDescent="0.25">
      <c r="A47">
        <v>2023</v>
      </c>
      <c r="B47" s="3">
        <v>44927</v>
      </c>
      <c r="C47" s="3">
        <v>45016</v>
      </c>
      <c r="D47" t="s">
        <v>98</v>
      </c>
      <c r="E47" t="s">
        <v>126</v>
      </c>
      <c r="F47" s="4" t="s">
        <v>126</v>
      </c>
      <c r="G47" s="4" t="s">
        <v>126</v>
      </c>
      <c r="H47" s="4" t="s">
        <v>127</v>
      </c>
      <c r="I47" t="s">
        <v>128</v>
      </c>
      <c r="J47" t="s">
        <v>129</v>
      </c>
      <c r="K47" t="s">
        <v>130</v>
      </c>
      <c r="L47" t="s">
        <v>101</v>
      </c>
      <c r="M47" s="4" t="s">
        <v>211</v>
      </c>
      <c r="N47" t="s">
        <v>103</v>
      </c>
      <c r="O47">
        <v>1</v>
      </c>
      <c r="P47">
        <v>0</v>
      </c>
      <c r="Q47" t="s">
        <v>121</v>
      </c>
      <c r="R47" t="s">
        <v>122</v>
      </c>
      <c r="S47" t="s">
        <v>124</v>
      </c>
      <c r="T47" t="s">
        <v>121</v>
      </c>
      <c r="U47" t="s">
        <v>122</v>
      </c>
      <c r="V47" t="s">
        <v>123</v>
      </c>
      <c r="W47" s="4" t="str">
        <f t="shared" ref="W47" si="9">M47</f>
        <v>Firma de conveninio con Tecnológico Campus Zihuatanejo</v>
      </c>
      <c r="X47" s="3">
        <v>45013</v>
      </c>
      <c r="Y47" s="3">
        <v>45013</v>
      </c>
      <c r="Z47" s="10" t="s">
        <v>212</v>
      </c>
      <c r="AA47" s="7">
        <f>2050.15+266.8+320</f>
        <v>2636.9500000000003</v>
      </c>
      <c r="AB47">
        <v>0</v>
      </c>
      <c r="AE47" s="10"/>
      <c r="AG47" t="s">
        <v>116</v>
      </c>
      <c r="AH47" s="3">
        <f t="shared" si="0"/>
        <v>45013</v>
      </c>
      <c r="AI47" s="3">
        <v>45026</v>
      </c>
    </row>
    <row r="48" spans="1:35" ht="60" x14ac:dyDescent="0.25">
      <c r="A48">
        <v>2023</v>
      </c>
      <c r="B48" s="3">
        <v>44927</v>
      </c>
      <c r="C48" s="3">
        <v>45016</v>
      </c>
      <c r="D48" t="s">
        <v>98</v>
      </c>
      <c r="E48" t="s">
        <v>126</v>
      </c>
      <c r="F48" s="4" t="s">
        <v>126</v>
      </c>
      <c r="G48" s="4" t="s">
        <v>126</v>
      </c>
      <c r="H48" s="4" t="s">
        <v>127</v>
      </c>
      <c r="I48" t="s">
        <v>128</v>
      </c>
      <c r="J48" t="s">
        <v>129</v>
      </c>
      <c r="K48" t="s">
        <v>130</v>
      </c>
      <c r="L48" t="s">
        <v>101</v>
      </c>
      <c r="M48" s="4" t="s">
        <v>213</v>
      </c>
      <c r="N48" t="s">
        <v>103</v>
      </c>
      <c r="O48">
        <v>1</v>
      </c>
      <c r="P48">
        <v>0</v>
      </c>
      <c r="Q48" t="s">
        <v>121</v>
      </c>
      <c r="R48" t="s">
        <v>122</v>
      </c>
      <c r="S48" t="s">
        <v>124</v>
      </c>
      <c r="T48" t="s">
        <v>121</v>
      </c>
      <c r="U48" t="s">
        <v>122</v>
      </c>
      <c r="V48" t="s">
        <v>137</v>
      </c>
      <c r="W48" s="4" t="str">
        <f t="shared" ref="W48:W51" si="10">M48</f>
        <v>Supervisar vivero en Huerta Padre y Firma de conveninio con Tecnológico Campus San Marcos</v>
      </c>
      <c r="X48" s="3">
        <v>45002</v>
      </c>
      <c r="Y48" s="3">
        <v>45007</v>
      </c>
      <c r="Z48" s="10" t="s">
        <v>214</v>
      </c>
      <c r="AA48" s="7">
        <f>1944.11+51+346.84+433.84</f>
        <v>2775.79</v>
      </c>
      <c r="AB48">
        <v>0</v>
      </c>
      <c r="AE48" s="10"/>
      <c r="AG48" t="s">
        <v>116</v>
      </c>
      <c r="AH48" s="3">
        <f t="shared" si="0"/>
        <v>45002</v>
      </c>
      <c r="AI48" s="3">
        <v>45026</v>
      </c>
    </row>
    <row r="49" spans="1:35" ht="30" x14ac:dyDescent="0.25">
      <c r="A49">
        <v>2023</v>
      </c>
      <c r="B49" s="3">
        <v>44927</v>
      </c>
      <c r="C49" s="3">
        <v>45016</v>
      </c>
      <c r="D49" t="s">
        <v>98</v>
      </c>
      <c r="E49" t="s">
        <v>114</v>
      </c>
      <c r="F49" s="4" t="s">
        <v>115</v>
      </c>
      <c r="G49" s="4" t="s">
        <v>115</v>
      </c>
      <c r="H49" s="4" t="s">
        <v>116</v>
      </c>
      <c r="I49" t="s">
        <v>117</v>
      </c>
      <c r="J49" t="s">
        <v>118</v>
      </c>
      <c r="K49" t="s">
        <v>119</v>
      </c>
      <c r="L49" t="s">
        <v>101</v>
      </c>
      <c r="M49" s="4" t="s">
        <v>135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124</v>
      </c>
      <c r="T49" t="s">
        <v>121</v>
      </c>
      <c r="U49" t="s">
        <v>122</v>
      </c>
      <c r="V49" t="s">
        <v>136</v>
      </c>
      <c r="W49" s="4" t="str">
        <f t="shared" si="10"/>
        <v>Realizar recorrido de supervisión del vivero</v>
      </c>
      <c r="X49" s="3">
        <v>45014</v>
      </c>
      <c r="Y49" s="3">
        <v>45014</v>
      </c>
      <c r="Z49" s="10">
        <v>121</v>
      </c>
      <c r="AA49" s="9">
        <v>942</v>
      </c>
      <c r="AB49">
        <v>0</v>
      </c>
      <c r="AE49" s="10"/>
      <c r="AG49" t="s">
        <v>116</v>
      </c>
      <c r="AH49" s="3">
        <f t="shared" si="0"/>
        <v>45014</v>
      </c>
      <c r="AI49" s="3">
        <v>45026</v>
      </c>
    </row>
    <row r="50" spans="1:35" ht="30" x14ac:dyDescent="0.25">
      <c r="A50">
        <v>2023</v>
      </c>
      <c r="B50" s="3">
        <v>44927</v>
      </c>
      <c r="C50" s="3">
        <v>45016</v>
      </c>
      <c r="D50" t="s">
        <v>98</v>
      </c>
      <c r="E50" t="s">
        <v>151</v>
      </c>
      <c r="F50" t="s">
        <v>151</v>
      </c>
      <c r="G50" t="s">
        <v>151</v>
      </c>
      <c r="H50" s="4" t="s">
        <v>127</v>
      </c>
      <c r="I50" s="4" t="s">
        <v>152</v>
      </c>
      <c r="J50" s="4" t="s">
        <v>148</v>
      </c>
      <c r="K50" s="4" t="s">
        <v>153</v>
      </c>
      <c r="L50" t="s">
        <v>101</v>
      </c>
      <c r="M50" s="4" t="s">
        <v>215</v>
      </c>
      <c r="N50" t="s">
        <v>103</v>
      </c>
      <c r="O50">
        <v>0</v>
      </c>
      <c r="P50">
        <v>0</v>
      </c>
      <c r="Q50" t="s">
        <v>121</v>
      </c>
      <c r="R50" t="s">
        <v>122</v>
      </c>
      <c r="S50" t="s">
        <v>124</v>
      </c>
      <c r="T50" t="s">
        <v>121</v>
      </c>
      <c r="U50" t="s">
        <v>122</v>
      </c>
      <c r="V50" t="s">
        <v>216</v>
      </c>
      <c r="W50" s="4" t="str">
        <f t="shared" si="10"/>
        <v>Exposición Los Insectos en el Mundo</v>
      </c>
      <c r="X50" s="3">
        <v>45015</v>
      </c>
      <c r="Y50" s="3">
        <v>45015</v>
      </c>
      <c r="Z50" s="10" t="s">
        <v>217</v>
      </c>
      <c r="AA50" s="7">
        <f>300.13+230</f>
        <v>530.13</v>
      </c>
      <c r="AB50">
        <v>0</v>
      </c>
      <c r="AE50" s="10"/>
      <c r="AG50" t="s">
        <v>116</v>
      </c>
      <c r="AH50" s="3">
        <f t="shared" si="0"/>
        <v>45015</v>
      </c>
      <c r="AI50" s="3">
        <v>45026</v>
      </c>
    </row>
    <row r="51" spans="1:35" ht="45" x14ac:dyDescent="0.25">
      <c r="A51">
        <v>2023</v>
      </c>
      <c r="B51" s="3">
        <v>44927</v>
      </c>
      <c r="C51" s="3">
        <v>45016</v>
      </c>
      <c r="D51" t="s">
        <v>98</v>
      </c>
      <c r="E51" t="s">
        <v>151</v>
      </c>
      <c r="F51" t="s">
        <v>151</v>
      </c>
      <c r="G51" t="s">
        <v>151</v>
      </c>
      <c r="H51" s="4" t="s">
        <v>127</v>
      </c>
      <c r="I51" s="4" t="s">
        <v>152</v>
      </c>
      <c r="J51" s="4" t="s">
        <v>148</v>
      </c>
      <c r="K51" s="4" t="s">
        <v>153</v>
      </c>
      <c r="L51" t="s">
        <v>101</v>
      </c>
      <c r="M51" s="4" t="s">
        <v>205</v>
      </c>
      <c r="N51" t="s">
        <v>103</v>
      </c>
      <c r="O51">
        <v>0</v>
      </c>
      <c r="P51">
        <v>0</v>
      </c>
      <c r="Q51" t="s">
        <v>121</v>
      </c>
      <c r="R51" t="s">
        <v>122</v>
      </c>
      <c r="S51" t="s">
        <v>124</v>
      </c>
      <c r="T51" t="s">
        <v>121</v>
      </c>
      <c r="U51" t="s">
        <v>122</v>
      </c>
      <c r="V51" t="s">
        <v>202</v>
      </c>
      <c r="W51" s="4" t="str">
        <f t="shared" si="10"/>
        <v>Capacitación a productores sobre plagas y enfermedades</v>
      </c>
      <c r="X51" s="3">
        <v>45013</v>
      </c>
      <c r="Y51" s="3">
        <v>45013</v>
      </c>
      <c r="Z51" s="10">
        <v>124</v>
      </c>
      <c r="AA51" s="7">
        <f>520</f>
        <v>520</v>
      </c>
      <c r="AB51">
        <v>0</v>
      </c>
      <c r="AE51" s="10"/>
      <c r="AG51" t="s">
        <v>116</v>
      </c>
      <c r="AH51" s="3">
        <f t="shared" si="0"/>
        <v>45013</v>
      </c>
      <c r="AI51" s="3">
        <v>45026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1" xr:uid="{00000000-0002-0000-0000-000000000000}">
      <formula1>Hidden_13</formula1>
    </dataValidation>
    <dataValidation type="list" allowBlank="1" showErrorMessage="1" sqref="L8:L51" xr:uid="{00000000-0002-0000-0000-000001000000}">
      <formula1>Hidden_211</formula1>
    </dataValidation>
    <dataValidation type="list" allowBlank="1" showErrorMessage="1" sqref="N8:N51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7"/>
  <sheetViews>
    <sheetView topLeftCell="A107" workbookViewId="0">
      <selection activeCell="A128" sqref="A128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5" t="s">
        <v>110</v>
      </c>
      <c r="D3" s="1" t="s">
        <v>111</v>
      </c>
    </row>
    <row r="4" spans="1:4" x14ac:dyDescent="0.25">
      <c r="A4">
        <v>1</v>
      </c>
      <c r="B4">
        <v>26101</v>
      </c>
      <c r="C4" s="6" t="s">
        <v>125</v>
      </c>
      <c r="D4" s="7">
        <v>936</v>
      </c>
    </row>
    <row r="5" spans="1:4" x14ac:dyDescent="0.25">
      <c r="A5">
        <v>2</v>
      </c>
      <c r="B5">
        <v>26101</v>
      </c>
      <c r="C5" s="6" t="s">
        <v>125</v>
      </c>
      <c r="D5" s="7">
        <v>1800</v>
      </c>
    </row>
    <row r="6" spans="1:4" x14ac:dyDescent="0.25">
      <c r="A6">
        <v>3</v>
      </c>
      <c r="B6">
        <v>26101</v>
      </c>
      <c r="C6" s="6" t="s">
        <v>125</v>
      </c>
      <c r="D6" s="7">
        <v>1917.25</v>
      </c>
    </row>
    <row r="7" spans="1:4" x14ac:dyDescent="0.25">
      <c r="A7">
        <v>4</v>
      </c>
      <c r="B7">
        <v>26101</v>
      </c>
      <c r="C7" s="6" t="s">
        <v>125</v>
      </c>
      <c r="D7" s="7">
        <v>936</v>
      </c>
    </row>
    <row r="8" spans="1:4" x14ac:dyDescent="0.25">
      <c r="A8">
        <v>5</v>
      </c>
      <c r="B8">
        <v>26101</v>
      </c>
      <c r="C8" s="6" t="s">
        <v>125</v>
      </c>
      <c r="D8" s="7">
        <v>702</v>
      </c>
    </row>
    <row r="9" spans="1:4" x14ac:dyDescent="0.25">
      <c r="A9">
        <v>6</v>
      </c>
      <c r="B9">
        <v>26101</v>
      </c>
      <c r="C9" s="6" t="s">
        <v>125</v>
      </c>
      <c r="D9" s="7">
        <v>1872.44</v>
      </c>
    </row>
    <row r="10" spans="1:4" x14ac:dyDescent="0.25">
      <c r="A10">
        <v>7</v>
      </c>
      <c r="B10">
        <v>34101</v>
      </c>
      <c r="C10" s="8" t="s">
        <v>139</v>
      </c>
      <c r="D10" s="7">
        <v>47</v>
      </c>
    </row>
    <row r="11" spans="1:4" x14ac:dyDescent="0.25">
      <c r="A11">
        <v>8</v>
      </c>
      <c r="B11">
        <v>37501</v>
      </c>
      <c r="C11" s="8" t="s">
        <v>140</v>
      </c>
      <c r="D11" s="7">
        <v>386.71</v>
      </c>
    </row>
    <row r="12" spans="1:4" x14ac:dyDescent="0.25">
      <c r="A12">
        <v>9</v>
      </c>
      <c r="B12">
        <v>26101</v>
      </c>
      <c r="C12" s="6" t="s">
        <v>125</v>
      </c>
      <c r="D12" s="7">
        <v>2000.48</v>
      </c>
    </row>
    <row r="13" spans="1:4" x14ac:dyDescent="0.25">
      <c r="A13">
        <v>10</v>
      </c>
      <c r="B13">
        <v>34101</v>
      </c>
      <c r="C13" s="8" t="s">
        <v>139</v>
      </c>
      <c r="D13" s="7">
        <v>71</v>
      </c>
    </row>
    <row r="14" spans="1:4" x14ac:dyDescent="0.25">
      <c r="A14">
        <v>11</v>
      </c>
      <c r="B14">
        <v>34101</v>
      </c>
      <c r="C14" s="8" t="s">
        <v>139</v>
      </c>
      <c r="D14" s="7">
        <v>47</v>
      </c>
    </row>
    <row r="15" spans="1:4" x14ac:dyDescent="0.25">
      <c r="A15">
        <v>12</v>
      </c>
      <c r="B15">
        <v>26101</v>
      </c>
      <c r="C15" s="6" t="s">
        <v>125</v>
      </c>
      <c r="D15" s="7">
        <v>700</v>
      </c>
    </row>
    <row r="16" spans="1:4" x14ac:dyDescent="0.25">
      <c r="A16">
        <v>13</v>
      </c>
      <c r="B16">
        <v>37501</v>
      </c>
      <c r="C16" s="8" t="s">
        <v>140</v>
      </c>
      <c r="D16" s="7">
        <v>300</v>
      </c>
    </row>
    <row r="17" spans="1:4" x14ac:dyDescent="0.25">
      <c r="A17">
        <v>14</v>
      </c>
      <c r="B17">
        <v>26101</v>
      </c>
      <c r="C17" s="6" t="s">
        <v>125</v>
      </c>
      <c r="D17" s="7">
        <v>700</v>
      </c>
    </row>
    <row r="18" spans="1:4" x14ac:dyDescent="0.25">
      <c r="A18">
        <v>15</v>
      </c>
      <c r="B18">
        <v>34101</v>
      </c>
      <c r="C18" s="8" t="s">
        <v>139</v>
      </c>
      <c r="D18" s="7">
        <v>47</v>
      </c>
    </row>
    <row r="19" spans="1:4" x14ac:dyDescent="0.25">
      <c r="A19">
        <v>16</v>
      </c>
      <c r="B19">
        <v>34101</v>
      </c>
      <c r="C19" s="8" t="s">
        <v>139</v>
      </c>
      <c r="D19" s="7">
        <v>47</v>
      </c>
    </row>
    <row r="20" spans="1:4" x14ac:dyDescent="0.25">
      <c r="A20">
        <v>17</v>
      </c>
      <c r="B20">
        <v>37501</v>
      </c>
      <c r="C20" s="8" t="s">
        <v>140</v>
      </c>
      <c r="D20" s="7">
        <v>695</v>
      </c>
    </row>
    <row r="21" spans="1:4" x14ac:dyDescent="0.25">
      <c r="A21">
        <v>18</v>
      </c>
      <c r="B21">
        <v>37204</v>
      </c>
      <c r="C21" s="8" t="s">
        <v>140</v>
      </c>
      <c r="D21" s="7">
        <v>452</v>
      </c>
    </row>
    <row r="22" spans="1:4" x14ac:dyDescent="0.25">
      <c r="A22">
        <v>19</v>
      </c>
      <c r="B22">
        <v>37204</v>
      </c>
      <c r="C22" s="8" t="s">
        <v>140</v>
      </c>
      <c r="D22" s="7">
        <v>435</v>
      </c>
    </row>
    <row r="23" spans="1:4" x14ac:dyDescent="0.25">
      <c r="A23">
        <v>20</v>
      </c>
      <c r="B23">
        <v>37101</v>
      </c>
      <c r="C23" s="8" t="s">
        <v>140</v>
      </c>
      <c r="D23" s="7">
        <v>4049</v>
      </c>
    </row>
    <row r="24" spans="1:4" x14ac:dyDescent="0.25">
      <c r="A24">
        <v>21</v>
      </c>
      <c r="B24">
        <v>37101</v>
      </c>
      <c r="C24" s="8" t="s">
        <v>140</v>
      </c>
      <c r="D24" s="7">
        <v>2160</v>
      </c>
    </row>
    <row r="25" spans="1:4" x14ac:dyDescent="0.25">
      <c r="A25">
        <v>22</v>
      </c>
      <c r="B25">
        <v>37501</v>
      </c>
      <c r="C25" s="8" t="s">
        <v>140</v>
      </c>
      <c r="D25" s="7">
        <v>480</v>
      </c>
    </row>
    <row r="26" spans="1:4" x14ac:dyDescent="0.25">
      <c r="A26">
        <v>23</v>
      </c>
      <c r="B26">
        <v>34101</v>
      </c>
      <c r="C26" s="8" t="s">
        <v>139</v>
      </c>
      <c r="D26" s="7">
        <v>138</v>
      </c>
    </row>
    <row r="27" spans="1:4" x14ac:dyDescent="0.25">
      <c r="A27">
        <v>24</v>
      </c>
      <c r="B27">
        <v>34101</v>
      </c>
      <c r="C27" s="8" t="s">
        <v>139</v>
      </c>
      <c r="D27" s="7">
        <v>156</v>
      </c>
    </row>
    <row r="28" spans="1:4" x14ac:dyDescent="0.25">
      <c r="A28">
        <v>25</v>
      </c>
      <c r="B28">
        <v>34101</v>
      </c>
      <c r="C28" s="8" t="s">
        <v>139</v>
      </c>
      <c r="D28" s="7">
        <v>156</v>
      </c>
    </row>
    <row r="29" spans="1:4" x14ac:dyDescent="0.25">
      <c r="A29">
        <v>26</v>
      </c>
      <c r="B29">
        <v>34101</v>
      </c>
      <c r="C29" s="8" t="s">
        <v>139</v>
      </c>
      <c r="D29" s="7">
        <v>138</v>
      </c>
    </row>
    <row r="30" spans="1:4" x14ac:dyDescent="0.25">
      <c r="A30">
        <v>27</v>
      </c>
      <c r="B30">
        <v>37501</v>
      </c>
      <c r="C30" s="8" t="s">
        <v>140</v>
      </c>
      <c r="D30" s="7">
        <v>340</v>
      </c>
    </row>
    <row r="31" spans="1:4" x14ac:dyDescent="0.25">
      <c r="A31">
        <v>28</v>
      </c>
      <c r="B31">
        <v>26101</v>
      </c>
      <c r="C31" s="6" t="s">
        <v>125</v>
      </c>
      <c r="D31" s="7">
        <v>1196.17</v>
      </c>
    </row>
    <row r="32" spans="1:4" x14ac:dyDescent="0.25">
      <c r="A32">
        <v>29</v>
      </c>
      <c r="B32">
        <v>34101</v>
      </c>
      <c r="C32" s="8" t="s">
        <v>139</v>
      </c>
      <c r="D32" s="7">
        <v>47</v>
      </c>
    </row>
    <row r="33" spans="1:4" x14ac:dyDescent="0.25">
      <c r="A33">
        <v>30</v>
      </c>
      <c r="B33">
        <v>34101</v>
      </c>
      <c r="C33" s="8" t="s">
        <v>139</v>
      </c>
      <c r="D33" s="7">
        <v>150</v>
      </c>
    </row>
    <row r="34" spans="1:4" x14ac:dyDescent="0.25">
      <c r="A34">
        <v>31</v>
      </c>
      <c r="B34">
        <v>26101</v>
      </c>
      <c r="C34" s="6" t="s">
        <v>125</v>
      </c>
      <c r="D34" s="7">
        <v>2000</v>
      </c>
    </row>
    <row r="35" spans="1:4" x14ac:dyDescent="0.25">
      <c r="A35">
        <v>32</v>
      </c>
      <c r="B35">
        <v>34101</v>
      </c>
      <c r="C35" s="8" t="s">
        <v>139</v>
      </c>
      <c r="D35" s="7">
        <v>71</v>
      </c>
    </row>
    <row r="36" spans="1:4" x14ac:dyDescent="0.25">
      <c r="A36">
        <v>33</v>
      </c>
      <c r="B36">
        <v>34101</v>
      </c>
      <c r="C36" s="8" t="s">
        <v>139</v>
      </c>
      <c r="D36" s="7">
        <v>47</v>
      </c>
    </row>
    <row r="37" spans="1:4" x14ac:dyDescent="0.25">
      <c r="A37">
        <v>34</v>
      </c>
      <c r="B37">
        <v>26101</v>
      </c>
      <c r="C37" s="6" t="s">
        <v>125</v>
      </c>
      <c r="D37" s="7">
        <v>1500.17</v>
      </c>
    </row>
    <row r="38" spans="1:4" x14ac:dyDescent="0.25">
      <c r="A38">
        <v>35</v>
      </c>
      <c r="B38">
        <v>26101</v>
      </c>
      <c r="C38" s="6" t="s">
        <v>125</v>
      </c>
      <c r="D38" s="7">
        <v>940</v>
      </c>
    </row>
    <row r="39" spans="1:4" x14ac:dyDescent="0.25">
      <c r="A39">
        <v>36</v>
      </c>
      <c r="B39">
        <v>37201</v>
      </c>
      <c r="C39" s="8" t="s">
        <v>140</v>
      </c>
      <c r="D39" s="7">
        <v>300</v>
      </c>
    </row>
    <row r="40" spans="1:4" x14ac:dyDescent="0.25">
      <c r="A40">
        <v>37</v>
      </c>
      <c r="B40">
        <v>37201</v>
      </c>
      <c r="C40" s="8" t="s">
        <v>140</v>
      </c>
      <c r="D40" s="7">
        <v>300</v>
      </c>
    </row>
    <row r="41" spans="1:4" x14ac:dyDescent="0.25">
      <c r="A41">
        <v>38</v>
      </c>
      <c r="B41">
        <v>37501</v>
      </c>
      <c r="C41" s="8" t="s">
        <v>140</v>
      </c>
      <c r="D41" s="7">
        <v>250</v>
      </c>
    </row>
    <row r="42" spans="1:4" x14ac:dyDescent="0.25">
      <c r="A42">
        <v>39</v>
      </c>
      <c r="B42">
        <v>37201</v>
      </c>
      <c r="C42" s="8" t="s">
        <v>140</v>
      </c>
      <c r="D42" s="7">
        <v>150</v>
      </c>
    </row>
    <row r="43" spans="1:4" x14ac:dyDescent="0.25">
      <c r="A43">
        <v>40</v>
      </c>
      <c r="B43">
        <v>37201</v>
      </c>
      <c r="C43" s="8" t="s">
        <v>140</v>
      </c>
      <c r="D43" s="7">
        <v>300</v>
      </c>
    </row>
    <row r="44" spans="1:4" x14ac:dyDescent="0.25">
      <c r="A44">
        <v>41</v>
      </c>
      <c r="B44">
        <v>37201</v>
      </c>
      <c r="C44" s="8" t="s">
        <v>140</v>
      </c>
      <c r="D44" s="7">
        <v>300</v>
      </c>
    </row>
    <row r="45" spans="1:4" x14ac:dyDescent="0.25">
      <c r="A45">
        <v>42</v>
      </c>
      <c r="B45">
        <v>37501</v>
      </c>
      <c r="C45" s="8" t="s">
        <v>140</v>
      </c>
      <c r="D45" s="7">
        <v>213.44</v>
      </c>
    </row>
    <row r="46" spans="1:4" x14ac:dyDescent="0.25">
      <c r="A46">
        <v>43</v>
      </c>
      <c r="B46">
        <v>37201</v>
      </c>
      <c r="C46" s="8" t="s">
        <v>140</v>
      </c>
      <c r="D46" s="7">
        <v>110</v>
      </c>
    </row>
    <row r="47" spans="1:4" x14ac:dyDescent="0.25">
      <c r="A47">
        <v>44</v>
      </c>
      <c r="B47">
        <v>26101</v>
      </c>
      <c r="C47" s="6" t="s">
        <v>125</v>
      </c>
      <c r="D47" s="7">
        <v>1468.11</v>
      </c>
    </row>
    <row r="48" spans="1:4" x14ac:dyDescent="0.25">
      <c r="A48">
        <v>45</v>
      </c>
      <c r="B48">
        <v>34101</v>
      </c>
      <c r="C48" s="8" t="s">
        <v>139</v>
      </c>
      <c r="D48" s="7">
        <v>138</v>
      </c>
    </row>
    <row r="49" spans="1:4" x14ac:dyDescent="0.25">
      <c r="A49">
        <v>46</v>
      </c>
      <c r="B49">
        <v>34101</v>
      </c>
      <c r="C49" s="8" t="s">
        <v>139</v>
      </c>
      <c r="D49" s="7">
        <v>156</v>
      </c>
    </row>
    <row r="50" spans="1:4" x14ac:dyDescent="0.25">
      <c r="A50">
        <v>47</v>
      </c>
      <c r="B50">
        <v>34101</v>
      </c>
      <c r="C50" s="8" t="s">
        <v>139</v>
      </c>
      <c r="D50" s="7">
        <v>156</v>
      </c>
    </row>
    <row r="51" spans="1:4" x14ac:dyDescent="0.25">
      <c r="A51">
        <v>48</v>
      </c>
      <c r="B51">
        <v>34101</v>
      </c>
      <c r="C51" s="8" t="s">
        <v>139</v>
      </c>
      <c r="D51" s="7">
        <v>138</v>
      </c>
    </row>
    <row r="52" spans="1:4" x14ac:dyDescent="0.25">
      <c r="A52">
        <v>49</v>
      </c>
      <c r="B52">
        <v>37501</v>
      </c>
      <c r="C52" s="8" t="s">
        <v>140</v>
      </c>
      <c r="D52" s="7">
        <v>441.96</v>
      </c>
    </row>
    <row r="53" spans="1:4" x14ac:dyDescent="0.25">
      <c r="A53">
        <v>50</v>
      </c>
      <c r="B53">
        <v>37501</v>
      </c>
      <c r="C53" s="8" t="s">
        <v>140</v>
      </c>
      <c r="D53" s="7">
        <v>235.24</v>
      </c>
    </row>
    <row r="54" spans="1:4" x14ac:dyDescent="0.25">
      <c r="A54">
        <v>51</v>
      </c>
      <c r="B54">
        <v>37501</v>
      </c>
      <c r="C54" s="8" t="s">
        <v>140</v>
      </c>
      <c r="D54" s="7">
        <v>638</v>
      </c>
    </row>
    <row r="55" spans="1:4" x14ac:dyDescent="0.25">
      <c r="A55">
        <v>52</v>
      </c>
      <c r="B55">
        <v>26101</v>
      </c>
      <c r="C55" s="6" t="s">
        <v>125</v>
      </c>
      <c r="D55" s="7">
        <v>2089.34</v>
      </c>
    </row>
    <row r="56" spans="1:4" x14ac:dyDescent="0.25">
      <c r="A56">
        <v>53</v>
      </c>
      <c r="B56">
        <v>37501</v>
      </c>
      <c r="C56" s="8" t="s">
        <v>140</v>
      </c>
      <c r="D56" s="7">
        <v>255.2</v>
      </c>
    </row>
    <row r="57" spans="1:4" x14ac:dyDescent="0.25">
      <c r="A57">
        <v>54</v>
      </c>
      <c r="B57">
        <v>34101</v>
      </c>
      <c r="C57" s="8" t="s">
        <v>139</v>
      </c>
      <c r="D57" s="7">
        <v>47</v>
      </c>
    </row>
    <row r="58" spans="1:4" x14ac:dyDescent="0.25">
      <c r="A58">
        <v>55</v>
      </c>
      <c r="B58">
        <v>26101</v>
      </c>
      <c r="C58" s="6" t="s">
        <v>125</v>
      </c>
      <c r="D58" s="7">
        <v>2100.0700000000002</v>
      </c>
    </row>
    <row r="59" spans="1:4" x14ac:dyDescent="0.25">
      <c r="A59">
        <v>56</v>
      </c>
      <c r="B59">
        <v>26101</v>
      </c>
      <c r="C59" s="6" t="s">
        <v>125</v>
      </c>
      <c r="D59" s="7">
        <v>500</v>
      </c>
    </row>
    <row r="60" spans="1:4" x14ac:dyDescent="0.25">
      <c r="A60">
        <v>57</v>
      </c>
      <c r="B60">
        <v>37501</v>
      </c>
      <c r="C60" s="8" t="s">
        <v>140</v>
      </c>
      <c r="D60" s="7">
        <v>235.48</v>
      </c>
    </row>
    <row r="61" spans="1:4" x14ac:dyDescent="0.25">
      <c r="A61">
        <v>58</v>
      </c>
      <c r="B61">
        <v>37501</v>
      </c>
      <c r="C61" s="8" t="s">
        <v>140</v>
      </c>
      <c r="D61" s="7">
        <v>940</v>
      </c>
    </row>
    <row r="62" spans="1:4" x14ac:dyDescent="0.25">
      <c r="A62">
        <v>59</v>
      </c>
      <c r="B62">
        <v>26101</v>
      </c>
      <c r="C62" s="6" t="s">
        <v>125</v>
      </c>
      <c r="D62" s="7">
        <v>1911.75</v>
      </c>
    </row>
    <row r="63" spans="1:4" x14ac:dyDescent="0.25">
      <c r="A63">
        <v>60</v>
      </c>
      <c r="B63">
        <v>34101</v>
      </c>
      <c r="C63" s="8" t="s">
        <v>139</v>
      </c>
      <c r="D63" s="7">
        <v>138</v>
      </c>
    </row>
    <row r="64" spans="1:4" x14ac:dyDescent="0.25">
      <c r="A64">
        <v>61</v>
      </c>
      <c r="B64">
        <v>34101</v>
      </c>
      <c r="C64" s="8" t="s">
        <v>139</v>
      </c>
      <c r="D64" s="7">
        <v>156</v>
      </c>
    </row>
    <row r="65" spans="1:4" x14ac:dyDescent="0.25">
      <c r="A65">
        <v>62</v>
      </c>
      <c r="B65">
        <v>34101</v>
      </c>
      <c r="C65" s="8" t="s">
        <v>139</v>
      </c>
      <c r="D65" s="7">
        <v>156</v>
      </c>
    </row>
    <row r="66" spans="1:4" x14ac:dyDescent="0.25">
      <c r="A66">
        <v>63</v>
      </c>
      <c r="B66">
        <v>34101</v>
      </c>
      <c r="C66" s="8" t="s">
        <v>139</v>
      </c>
      <c r="D66" s="7">
        <v>138</v>
      </c>
    </row>
    <row r="67" spans="1:4" x14ac:dyDescent="0.25">
      <c r="A67">
        <v>64</v>
      </c>
      <c r="B67">
        <v>37501</v>
      </c>
      <c r="C67" s="8" t="s">
        <v>140</v>
      </c>
      <c r="D67" s="7">
        <v>472</v>
      </c>
    </row>
    <row r="68" spans="1:4" x14ac:dyDescent="0.25">
      <c r="A68">
        <v>65</v>
      </c>
      <c r="B68">
        <v>37201</v>
      </c>
      <c r="C68" s="8" t="s">
        <v>140</v>
      </c>
      <c r="D68" s="7">
        <v>560</v>
      </c>
    </row>
    <row r="69" spans="1:4" x14ac:dyDescent="0.25">
      <c r="A69">
        <v>66</v>
      </c>
      <c r="B69">
        <v>37201</v>
      </c>
      <c r="C69" s="8" t="s">
        <v>140</v>
      </c>
      <c r="D69" s="7">
        <v>260</v>
      </c>
    </row>
    <row r="70" spans="1:4" x14ac:dyDescent="0.25">
      <c r="A70">
        <v>67</v>
      </c>
      <c r="B70">
        <v>37201</v>
      </c>
      <c r="C70" s="8" t="s">
        <v>140</v>
      </c>
      <c r="D70" s="7">
        <v>300</v>
      </c>
    </row>
    <row r="71" spans="1:4" x14ac:dyDescent="0.25">
      <c r="A71">
        <v>68</v>
      </c>
      <c r="B71">
        <v>37501</v>
      </c>
      <c r="C71" s="8" t="s">
        <v>140</v>
      </c>
      <c r="D71" s="7">
        <v>512.72</v>
      </c>
    </row>
    <row r="72" spans="1:4" x14ac:dyDescent="0.25">
      <c r="A72">
        <v>69</v>
      </c>
      <c r="B72">
        <v>37501</v>
      </c>
      <c r="C72" s="8" t="s">
        <v>140</v>
      </c>
      <c r="D72" s="7">
        <v>150</v>
      </c>
    </row>
    <row r="73" spans="1:4" x14ac:dyDescent="0.25">
      <c r="A73">
        <v>70</v>
      </c>
      <c r="B73">
        <v>37201</v>
      </c>
      <c r="C73" s="8" t="s">
        <v>140</v>
      </c>
      <c r="D73" s="7">
        <v>110</v>
      </c>
    </row>
    <row r="74" spans="1:4" x14ac:dyDescent="0.25">
      <c r="A74">
        <v>71</v>
      </c>
      <c r="B74">
        <v>26101</v>
      </c>
      <c r="C74" s="6" t="s">
        <v>125</v>
      </c>
      <c r="D74" s="7">
        <v>800</v>
      </c>
    </row>
    <row r="75" spans="1:4" x14ac:dyDescent="0.25">
      <c r="A75">
        <v>72</v>
      </c>
      <c r="B75">
        <v>34101</v>
      </c>
      <c r="C75" s="8" t="s">
        <v>139</v>
      </c>
      <c r="D75" s="7">
        <v>47</v>
      </c>
    </row>
    <row r="76" spans="1:4" x14ac:dyDescent="0.25">
      <c r="A76">
        <v>73</v>
      </c>
      <c r="B76">
        <v>34101</v>
      </c>
      <c r="C76" s="8" t="s">
        <v>139</v>
      </c>
      <c r="D76" s="7">
        <v>150</v>
      </c>
    </row>
    <row r="77" spans="1:4" x14ac:dyDescent="0.25">
      <c r="A77">
        <v>74</v>
      </c>
      <c r="B77">
        <v>34101</v>
      </c>
      <c r="C77" s="8" t="s">
        <v>139</v>
      </c>
      <c r="D77" s="7">
        <v>150</v>
      </c>
    </row>
    <row r="78" spans="1:4" x14ac:dyDescent="0.25">
      <c r="A78">
        <v>75</v>
      </c>
      <c r="B78">
        <v>34101</v>
      </c>
      <c r="C78" s="8" t="s">
        <v>139</v>
      </c>
      <c r="D78" s="7">
        <v>47</v>
      </c>
    </row>
    <row r="79" spans="1:4" x14ac:dyDescent="0.25">
      <c r="A79">
        <v>76</v>
      </c>
      <c r="B79">
        <v>37501</v>
      </c>
      <c r="C79" s="8" t="s">
        <v>140</v>
      </c>
      <c r="D79" s="7">
        <v>500</v>
      </c>
    </row>
    <row r="80" spans="1:4" x14ac:dyDescent="0.25">
      <c r="A80">
        <v>77</v>
      </c>
      <c r="B80">
        <v>26101</v>
      </c>
      <c r="C80" s="6" t="s">
        <v>125</v>
      </c>
      <c r="D80" s="7">
        <v>1150.0899999999999</v>
      </c>
    </row>
    <row r="81" spans="1:4" x14ac:dyDescent="0.25">
      <c r="A81">
        <v>78</v>
      </c>
      <c r="B81">
        <v>34101</v>
      </c>
      <c r="C81" s="8" t="s">
        <v>139</v>
      </c>
      <c r="D81" s="7">
        <v>47</v>
      </c>
    </row>
    <row r="82" spans="1:4" x14ac:dyDescent="0.25">
      <c r="A82">
        <v>79</v>
      </c>
      <c r="B82">
        <v>34101</v>
      </c>
      <c r="C82" s="8" t="s">
        <v>139</v>
      </c>
      <c r="D82" s="7">
        <v>150</v>
      </c>
    </row>
    <row r="83" spans="1:4" x14ac:dyDescent="0.25">
      <c r="A83">
        <v>80</v>
      </c>
      <c r="B83">
        <v>34101</v>
      </c>
      <c r="C83" s="8" t="s">
        <v>139</v>
      </c>
      <c r="D83" s="7">
        <v>150</v>
      </c>
    </row>
    <row r="84" spans="1:4" x14ac:dyDescent="0.25">
      <c r="A84">
        <v>81</v>
      </c>
      <c r="B84">
        <v>34101</v>
      </c>
      <c r="C84" s="8" t="s">
        <v>139</v>
      </c>
      <c r="D84" s="7">
        <v>47</v>
      </c>
    </row>
    <row r="85" spans="1:4" x14ac:dyDescent="0.25">
      <c r="A85">
        <v>82</v>
      </c>
      <c r="B85">
        <v>37501</v>
      </c>
      <c r="C85" s="8" t="s">
        <v>140</v>
      </c>
      <c r="D85" s="7">
        <v>500</v>
      </c>
    </row>
    <row r="86" spans="1:4" x14ac:dyDescent="0.25">
      <c r="A86">
        <v>83</v>
      </c>
      <c r="B86">
        <v>26101</v>
      </c>
      <c r="C86" s="6" t="s">
        <v>125</v>
      </c>
      <c r="D86" s="7">
        <v>1900.56</v>
      </c>
    </row>
    <row r="87" spans="1:4" x14ac:dyDescent="0.25">
      <c r="A87">
        <v>84</v>
      </c>
      <c r="B87">
        <v>34101</v>
      </c>
      <c r="C87" s="8" t="s">
        <v>139</v>
      </c>
      <c r="D87" s="7">
        <v>51</v>
      </c>
    </row>
    <row r="88" spans="1:4" x14ac:dyDescent="0.25">
      <c r="A88">
        <v>85</v>
      </c>
      <c r="B88">
        <v>34101</v>
      </c>
      <c r="C88" s="8" t="s">
        <v>139</v>
      </c>
      <c r="D88" s="7">
        <v>47</v>
      </c>
    </row>
    <row r="89" spans="1:4" x14ac:dyDescent="0.25">
      <c r="A89">
        <v>86</v>
      </c>
      <c r="B89">
        <v>37501</v>
      </c>
      <c r="C89" s="8" t="s">
        <v>140</v>
      </c>
      <c r="D89" s="7">
        <v>430</v>
      </c>
    </row>
    <row r="90" spans="1:4" x14ac:dyDescent="0.25">
      <c r="A90">
        <v>87</v>
      </c>
      <c r="B90">
        <v>37501</v>
      </c>
      <c r="C90" s="8" t="s">
        <v>140</v>
      </c>
      <c r="D90" s="7">
        <v>402</v>
      </c>
    </row>
    <row r="91" spans="1:4" x14ac:dyDescent="0.25">
      <c r="A91">
        <v>88</v>
      </c>
      <c r="B91">
        <v>26101</v>
      </c>
      <c r="C91" s="6" t="s">
        <v>125</v>
      </c>
      <c r="D91" s="7">
        <v>940</v>
      </c>
    </row>
    <row r="92" spans="1:4" x14ac:dyDescent="0.25">
      <c r="A92">
        <v>89</v>
      </c>
      <c r="B92">
        <v>26101</v>
      </c>
      <c r="C92" s="6" t="s">
        <v>125</v>
      </c>
      <c r="D92" s="7">
        <v>1390</v>
      </c>
    </row>
    <row r="93" spans="1:4" x14ac:dyDescent="0.25">
      <c r="A93">
        <v>90</v>
      </c>
      <c r="B93">
        <v>34101</v>
      </c>
      <c r="C93" s="8" t="s">
        <v>139</v>
      </c>
      <c r="D93" s="7">
        <v>51</v>
      </c>
    </row>
    <row r="94" spans="1:4" x14ac:dyDescent="0.25">
      <c r="A94">
        <v>91</v>
      </c>
      <c r="B94">
        <v>26101</v>
      </c>
      <c r="C94" s="6" t="s">
        <v>125</v>
      </c>
      <c r="D94" s="7">
        <v>1187.24</v>
      </c>
    </row>
    <row r="95" spans="1:4" x14ac:dyDescent="0.25">
      <c r="A95">
        <v>92</v>
      </c>
      <c r="B95">
        <v>34101</v>
      </c>
      <c r="C95" s="8" t="s">
        <v>139</v>
      </c>
      <c r="D95" s="7">
        <v>51</v>
      </c>
    </row>
    <row r="96" spans="1:4" x14ac:dyDescent="0.25">
      <c r="A96">
        <v>93</v>
      </c>
      <c r="B96">
        <v>26101</v>
      </c>
      <c r="C96" s="6" t="s">
        <v>125</v>
      </c>
      <c r="D96" s="7">
        <v>1801</v>
      </c>
    </row>
    <row r="97" spans="1:4" x14ac:dyDescent="0.25">
      <c r="A97">
        <v>94</v>
      </c>
      <c r="B97">
        <v>26101</v>
      </c>
      <c r="C97" s="6" t="s">
        <v>125</v>
      </c>
      <c r="D97" s="7">
        <v>400</v>
      </c>
    </row>
    <row r="98" spans="1:4" x14ac:dyDescent="0.25">
      <c r="A98">
        <v>95</v>
      </c>
      <c r="B98">
        <v>26101</v>
      </c>
      <c r="C98" s="6" t="s">
        <v>125</v>
      </c>
      <c r="D98" s="7">
        <v>400</v>
      </c>
    </row>
    <row r="99" spans="1:4" x14ac:dyDescent="0.25">
      <c r="A99">
        <v>96</v>
      </c>
      <c r="B99">
        <v>26101</v>
      </c>
      <c r="C99" s="6" t="s">
        <v>125</v>
      </c>
      <c r="D99" s="7">
        <v>1254.22</v>
      </c>
    </row>
    <row r="100" spans="1:4" x14ac:dyDescent="0.25">
      <c r="A100">
        <v>97</v>
      </c>
      <c r="B100">
        <v>34101</v>
      </c>
      <c r="C100" s="8" t="s">
        <v>139</v>
      </c>
      <c r="D100" s="7">
        <v>51</v>
      </c>
    </row>
    <row r="101" spans="1:4" x14ac:dyDescent="0.25">
      <c r="A101">
        <v>98</v>
      </c>
      <c r="B101">
        <v>34101</v>
      </c>
      <c r="C101" s="8" t="s">
        <v>139</v>
      </c>
      <c r="D101" s="7">
        <v>150</v>
      </c>
    </row>
    <row r="102" spans="1:4" x14ac:dyDescent="0.25">
      <c r="A102">
        <v>99</v>
      </c>
      <c r="B102">
        <v>34101</v>
      </c>
      <c r="C102" s="8" t="s">
        <v>139</v>
      </c>
      <c r="D102" s="7">
        <v>150</v>
      </c>
    </row>
    <row r="103" spans="1:4" x14ac:dyDescent="0.25">
      <c r="A103">
        <v>100</v>
      </c>
      <c r="B103">
        <v>34101</v>
      </c>
      <c r="C103" s="8" t="s">
        <v>139</v>
      </c>
      <c r="D103" s="7">
        <v>51</v>
      </c>
    </row>
    <row r="104" spans="1:4" x14ac:dyDescent="0.25">
      <c r="A104">
        <v>101</v>
      </c>
      <c r="B104">
        <v>26101</v>
      </c>
      <c r="C104" s="6" t="s">
        <v>125</v>
      </c>
      <c r="D104" s="7">
        <v>499.93</v>
      </c>
    </row>
    <row r="105" spans="1:4" x14ac:dyDescent="0.25">
      <c r="A105">
        <v>102</v>
      </c>
      <c r="B105">
        <v>37501</v>
      </c>
      <c r="C105" s="8" t="s">
        <v>140</v>
      </c>
      <c r="D105" s="7">
        <v>200</v>
      </c>
    </row>
    <row r="106" spans="1:4" x14ac:dyDescent="0.25">
      <c r="A106">
        <v>103</v>
      </c>
      <c r="B106">
        <v>26101</v>
      </c>
      <c r="C106" s="6" t="s">
        <v>125</v>
      </c>
      <c r="D106" s="7">
        <v>802.75</v>
      </c>
    </row>
    <row r="107" spans="1:4" x14ac:dyDescent="0.25">
      <c r="A107">
        <v>104</v>
      </c>
      <c r="B107">
        <v>37501</v>
      </c>
      <c r="C107" s="8" t="s">
        <v>140</v>
      </c>
      <c r="D107" s="7">
        <v>1550</v>
      </c>
    </row>
    <row r="108" spans="1:4" x14ac:dyDescent="0.25">
      <c r="A108">
        <v>105</v>
      </c>
      <c r="B108">
        <v>34101</v>
      </c>
      <c r="C108" s="8" t="s">
        <v>139</v>
      </c>
      <c r="D108" s="7">
        <v>149</v>
      </c>
    </row>
    <row r="109" spans="1:4" x14ac:dyDescent="0.25">
      <c r="A109">
        <v>106</v>
      </c>
      <c r="B109">
        <v>34101</v>
      </c>
      <c r="C109" s="8" t="s">
        <v>139</v>
      </c>
      <c r="D109" s="7">
        <v>168</v>
      </c>
    </row>
    <row r="110" spans="1:4" x14ac:dyDescent="0.25">
      <c r="A110">
        <v>107</v>
      </c>
      <c r="B110">
        <v>34101</v>
      </c>
      <c r="C110" s="8" t="s">
        <v>139</v>
      </c>
      <c r="D110" s="7">
        <v>168</v>
      </c>
    </row>
    <row r="111" spans="1:4" x14ac:dyDescent="0.25">
      <c r="A111">
        <v>108</v>
      </c>
      <c r="B111">
        <v>34101</v>
      </c>
      <c r="C111" s="8" t="s">
        <v>139</v>
      </c>
      <c r="D111" s="7">
        <v>149</v>
      </c>
    </row>
    <row r="112" spans="1:4" x14ac:dyDescent="0.25">
      <c r="A112">
        <v>109</v>
      </c>
      <c r="B112">
        <v>37501</v>
      </c>
      <c r="C112" s="8" t="s">
        <v>140</v>
      </c>
      <c r="D112" s="7">
        <v>357</v>
      </c>
    </row>
    <row r="113" spans="1:4" x14ac:dyDescent="0.25">
      <c r="A113">
        <v>110</v>
      </c>
      <c r="B113">
        <v>37501</v>
      </c>
      <c r="C113" s="8" t="s">
        <v>140</v>
      </c>
      <c r="D113" s="7">
        <v>577</v>
      </c>
    </row>
    <row r="114" spans="1:4" x14ac:dyDescent="0.25">
      <c r="A114">
        <v>111</v>
      </c>
      <c r="B114">
        <v>37501</v>
      </c>
      <c r="C114" s="8" t="s">
        <v>140</v>
      </c>
      <c r="D114" s="7">
        <v>554</v>
      </c>
    </row>
    <row r="115" spans="1:4" x14ac:dyDescent="0.25">
      <c r="A115">
        <v>112</v>
      </c>
      <c r="B115">
        <v>37501</v>
      </c>
      <c r="C115" s="8" t="s">
        <v>140</v>
      </c>
      <c r="D115" s="7">
        <v>170</v>
      </c>
    </row>
    <row r="116" spans="1:4" x14ac:dyDescent="0.25">
      <c r="A116">
        <v>113</v>
      </c>
      <c r="B116">
        <v>34101</v>
      </c>
      <c r="C116" s="8" t="s">
        <v>139</v>
      </c>
      <c r="D116" s="7">
        <v>68</v>
      </c>
    </row>
    <row r="117" spans="1:4" x14ac:dyDescent="0.25">
      <c r="A117">
        <v>114</v>
      </c>
      <c r="B117">
        <v>26101</v>
      </c>
      <c r="C117" s="6" t="s">
        <v>125</v>
      </c>
      <c r="D117" s="7">
        <v>2050.15</v>
      </c>
    </row>
    <row r="118" spans="1:4" x14ac:dyDescent="0.25">
      <c r="A118">
        <v>115</v>
      </c>
      <c r="B118">
        <v>37501</v>
      </c>
      <c r="C118" s="8" t="s">
        <v>140</v>
      </c>
      <c r="D118" s="7">
        <v>266.8</v>
      </c>
    </row>
    <row r="119" spans="1:4" x14ac:dyDescent="0.25">
      <c r="A119">
        <v>116</v>
      </c>
      <c r="B119">
        <v>37501</v>
      </c>
      <c r="C119" s="8" t="s">
        <v>140</v>
      </c>
      <c r="D119" s="7">
        <v>320</v>
      </c>
    </row>
    <row r="120" spans="1:4" x14ac:dyDescent="0.25">
      <c r="A120">
        <v>117</v>
      </c>
      <c r="B120">
        <v>26101</v>
      </c>
      <c r="C120" s="6" t="s">
        <v>125</v>
      </c>
      <c r="D120" s="7">
        <v>1944.11</v>
      </c>
    </row>
    <row r="121" spans="1:4" x14ac:dyDescent="0.25">
      <c r="A121">
        <v>118</v>
      </c>
      <c r="B121">
        <v>34101</v>
      </c>
      <c r="C121" s="8" t="s">
        <v>139</v>
      </c>
      <c r="D121" s="7">
        <v>51</v>
      </c>
    </row>
    <row r="122" spans="1:4" x14ac:dyDescent="0.25">
      <c r="A122">
        <v>119</v>
      </c>
      <c r="B122">
        <v>37501</v>
      </c>
      <c r="C122" s="8" t="s">
        <v>140</v>
      </c>
      <c r="D122" s="7">
        <v>346.84</v>
      </c>
    </row>
    <row r="123" spans="1:4" x14ac:dyDescent="0.25">
      <c r="A123">
        <v>120</v>
      </c>
      <c r="B123">
        <v>37501</v>
      </c>
      <c r="C123" s="8" t="s">
        <v>140</v>
      </c>
      <c r="D123" s="7">
        <v>433.84</v>
      </c>
    </row>
    <row r="124" spans="1:4" x14ac:dyDescent="0.25">
      <c r="A124">
        <v>121</v>
      </c>
      <c r="B124">
        <v>26101</v>
      </c>
      <c r="C124" s="6" t="s">
        <v>125</v>
      </c>
      <c r="D124" s="7">
        <v>942</v>
      </c>
    </row>
    <row r="125" spans="1:4" x14ac:dyDescent="0.25">
      <c r="A125">
        <v>122</v>
      </c>
      <c r="B125">
        <v>26101</v>
      </c>
      <c r="C125" s="6" t="s">
        <v>125</v>
      </c>
      <c r="D125" s="7">
        <v>300.13</v>
      </c>
    </row>
    <row r="126" spans="1:4" x14ac:dyDescent="0.25">
      <c r="A126">
        <v>123</v>
      </c>
      <c r="B126">
        <v>37501</v>
      </c>
      <c r="C126" s="8" t="s">
        <v>140</v>
      </c>
      <c r="D126" s="7">
        <v>230</v>
      </c>
    </row>
    <row r="127" spans="1:4" x14ac:dyDescent="0.25">
      <c r="A127">
        <v>124</v>
      </c>
      <c r="B127">
        <v>26101</v>
      </c>
      <c r="C127" s="6" t="s">
        <v>125</v>
      </c>
      <c r="D127" s="7">
        <v>520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:XFD435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  <col min="3" max="3" width="16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2023-04-24T15:27:13Z</dcterms:created>
  <dcterms:modified xsi:type="dcterms:W3CDTF">2023-04-28T21:06:53Z</dcterms:modified>
</cp:coreProperties>
</file>