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a470ad6a87822084/Escritorio/RESPALDO 18 ENERO/RESPALDO ELDA/Documents/RESPALDO ELDA 2022/SEVAC 2022/"/>
    </mc:Choice>
  </mc:AlternateContent>
  <xr:revisionPtr revIDLastSave="6" documentId="8_{F5EF49E0-C0E2-4AD3-B6E2-3267FEC14D7C}" xr6:coauthVersionLast="47" xr6:coauthVersionMax="47" xr10:uidLastSave="{DEE2D8D2-4EFC-441B-AD27-1B7C954DB707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Hoja1!$A$1:$F$74</definedName>
    <definedName name="_xlnm.Print_Titles" localSheetId="0">Hoja1!$1:$8</definedName>
  </definedNames>
  <calcPr calcId="181029"/>
</workbook>
</file>

<file path=xl/calcChain.xml><?xml version="1.0" encoding="utf-8"?>
<calcChain xmlns="http://schemas.openxmlformats.org/spreadsheetml/2006/main">
  <c r="F46" i="1" l="1"/>
  <c r="E43" i="1"/>
  <c r="D43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4" i="1"/>
  <c r="D14" i="1"/>
  <c r="E13" i="1"/>
  <c r="D13" i="1"/>
  <c r="E12" i="1"/>
  <c r="D12" i="1"/>
  <c r="E10" i="1"/>
  <c r="D10" i="1"/>
  <c r="E9" i="1"/>
  <c r="D9" i="1"/>
  <c r="F49" i="1"/>
  <c r="E49" i="1"/>
  <c r="D49" i="1"/>
  <c r="E46" i="1" l="1"/>
  <c r="D46" i="1"/>
  <c r="F50" i="1"/>
  <c r="E50" i="1"/>
  <c r="D50" i="1" l="1"/>
</calcChain>
</file>

<file path=xl/sharedStrings.xml><?xml version="1.0" encoding="utf-8"?>
<sst xmlns="http://schemas.openxmlformats.org/spreadsheetml/2006/main" count="93" uniqueCount="55">
  <si>
    <t>Bajo protesta de decir verdad declaramos que los Estados Financieros y sus notas son correctos, verídicos y son responsabilidad del emisor.</t>
  </si>
  <si>
    <t>Programa o Fondo</t>
  </si>
  <si>
    <t>Destino de los Recursos</t>
  </si>
  <si>
    <t>Ejercicio</t>
  </si>
  <si>
    <t>Reintegro</t>
  </si>
  <si>
    <t>DEVENGADO</t>
  </si>
  <si>
    <t>PAGADO</t>
  </si>
  <si>
    <t>ATENCION A GRUPOS VULNERABLES EN ASISTENCIA SOCIAL</t>
  </si>
  <si>
    <t xml:space="preserve"> </t>
  </si>
  <si>
    <t>SISTEMA PARA EL DESARROLLO INTEGRAL DE LA FAMILIA</t>
  </si>
  <si>
    <t>REPORTE DEL EJERCICIO Y DESTINO DEL GASTO FEDERALIZADO Y REINTEGROS</t>
  </si>
  <si>
    <t>ASISTENCIA SOCIAL ALIMENTARIA A PERSONAS EN SITUACION DE EMERGENCIAO DESASTRE</t>
  </si>
  <si>
    <t>FONDO DE APORTACIONES MULTIPLES FAM RAMO XXXIII 2021</t>
  </si>
  <si>
    <t>PROGRAMA DE SALUD Y BIENESTAR COMUNITARIO</t>
  </si>
  <si>
    <t>PROYECTO DE APOYOS EN ESPECIE PARA PERSONAS VULNERABLES</t>
  </si>
  <si>
    <t>ACCIONES DE CONTROL Y SEGUIMIENTO DEL PROYECTO DE APOYOS EN ESPECIE PARA PERSONAS VULNERABLES</t>
  </si>
  <si>
    <t>PROYECTO DE APOYO A PROCURADURIAS DE NIÑOS Y NIÑAS ADOLESCENTES</t>
  </si>
  <si>
    <t>PROYECTO DE ADQUISICIÓN Y DONACION DE SILLAS DE RUEDAS</t>
  </si>
  <si>
    <t xml:space="preserve">PROYECTO DE ADQUISICION Y DONACION DE APARATOS FUNCIONALES </t>
  </si>
  <si>
    <t xml:space="preserve">PROYECTO DE ADQUISICIÓN DE APARATOS AUDITIVOS E INSUMOS Y EQUIPAMIENTO PARA MOLDES AUDITIVOS </t>
  </si>
  <si>
    <t>PROYECTO DE DONACION DE APARATOS DE PROTESIS Y ORTESIS</t>
  </si>
  <si>
    <t xml:space="preserve"> PROYECTO DE APLICACIÓN DE TOXINA BOTULINICA TIPO "A" EN NIÑAS Y NIÑOS CON PARALISIS CEREBRAL Y PERSONAS CON ESPASTICIDAD</t>
  </si>
  <si>
    <t>PROYECTO DE JORNADAS DE IMPLANTES DE CADERA Y DE RODILLA</t>
  </si>
  <si>
    <t>PROYECTO DE APOYOS A PACIENTES QUEMADOS Y/O ADQUISICION DE MEDICAMENTOS</t>
  </si>
  <si>
    <t>PROYECTO DE ADQUISICION DE PLACAS DENTALES PARA PERSONAS ADULTAS</t>
  </si>
  <si>
    <t>PROYECTO DE ATENCION A DEBILES VISUALES (ADQUISICION DE LENTES)</t>
  </si>
  <si>
    <t>PROYECTO DE ADQUISICION DE MATERIAL RADIOLOGICO Y ANTIGENO PROSTATICO PARA LA DETECCION OPORTUNA DE CANCER MAMARIO Y DE PROSTATA</t>
  </si>
  <si>
    <t>PROYECTO DE ADQUISICION DE IMPLANTES MAMARIOS POST CANCER MAMARIO</t>
  </si>
  <si>
    <t>PROYECTO ADQUISICION DE PRUEBAS PARA LA DETECCION DE COVID-19</t>
  </si>
  <si>
    <t>ACCIONES DE CONTROL Y SEGUIMIENTO PARA LOS PROYECTOS DE SERVICIOS MEDICOS ASISTENCIALES</t>
  </si>
  <si>
    <t>PROYECTO PARA PAQUETES DE INSUMOS Y ENSERES AGRICOLAS PARA LA PRODUCCION PRIMARIA</t>
  </si>
  <si>
    <t>PROYECTO PARA PAQUETES DE AVES DE DOBLE PROPOSITO</t>
  </si>
  <si>
    <t>PROYECTO PARA PAQUETES DE PIE DE CRIA DE GANADO PORCINO</t>
  </si>
  <si>
    <t>PROYECTO PARA ÁQUETES DE PIE DE CRIA DE GANADO CAPRINO</t>
  </si>
  <si>
    <t>PROYECTO PARA INSTALACION DE HUERTOS ESCOLARES Y/O HUERTOS FAMILIARES</t>
  </si>
  <si>
    <t>PROYECTO DE ESTUFAS ECOLOGICAS</t>
  </si>
  <si>
    <t>PROYECTO PARA MEJORAMIENTO DE LA VIVIENDA (ADQUISICION DE LAMINA GALVANIZADA)</t>
  </si>
  <si>
    <t>PROYECTO DE EQUIPAMIENTO E INSTALACION DE COMEDOR ESCOLAR- COMUNITARIO</t>
  </si>
  <si>
    <t>ACCIONES DE CONTROL Y SEGUIMIENTO PARA LOS PROGRAMAS ALIMENTARIOS Y DESARROLLO COMUNITARIO</t>
  </si>
  <si>
    <t>PROGRAMA DE DESAYUNOS ESCOLARES CALIENTES</t>
  </si>
  <si>
    <t>PROGRAMA DE DESAYUNOS ESCOLARES FRIOS</t>
  </si>
  <si>
    <t>PROGRAMA DE ASISTENCIA SOCIAL ALIMENTARIA EN LOS PRIMEROS 1,000  DIAS DE VIDA</t>
  </si>
  <si>
    <t>PROGRAMA DE ASISTENCIA SOCIAL ALIMENTARIA A PERSONAS DE ATENCION PRIORITARIA</t>
  </si>
  <si>
    <t>SUBTOTAL DEL RECURSO FEDERAL RAMO XXXIII FAM 2022</t>
  </si>
  <si>
    <t>PROYECTO GOBIERNO DEL ESTADO, FORTALECIMIENTO PARA LA ATENCION NNA MIGRANTES</t>
  </si>
  <si>
    <t>EQUIPAMIENTO DE SIETE UNIDADES BASICAS DE REHABILITACION DE MUNICIPIOS DE ALTA Y MUY ALTA MARGINACION DEL ESTADO DE GUERRERO</t>
  </si>
  <si>
    <t>SUBTOTAL  DEL RECURSO FEDERAL RAMO XII DIF NACIONAL 2022</t>
  </si>
  <si>
    <t>TOTAL GENERAL RECURSO FEDERAL  2022</t>
  </si>
  <si>
    <t>CORRESPONDIENTE AL PERIODO DEL 01 DE ENERO AL 31 DE DICIEMBRE DE 2022.</t>
  </si>
  <si>
    <t>PROYECTO DE ADQUISICION Y DONACION DE SILLAS DE RUEDAS RENDIMIENTOS FINANCIEROS DEL FAM RAMO XXXIII 2022</t>
  </si>
  <si>
    <t>PROYECTO DE ADQUISICION DE APARATOS AUDITIVOS E INSUMOS PARA MOLDES AUDITIVOS RENDIMIENTOS FINANCIEROS DEL FAM RAMO XXXIII 2022</t>
  </si>
  <si>
    <t>PROYECTO DE DONACION DE APARATOS DE PROTESIS Y ORTESIS RENDIMIENTOS FINANCIEROS DEL FAM RAMO XXXIII 2022</t>
  </si>
  <si>
    <t>PROYECTO DE JORNADAS DE IMPLANTE DE CADERA Y DE RODILLA RENDIMIENTOS FINANCIEROS DEL FAM RAMO XXXIII 2022</t>
  </si>
  <si>
    <t>PROYECTO DE ATENCION A DEBILES VISUALES(ADQUISICION DE LENTES) RENDIMIENTOS FINANCIEROS DEL FAM RAMO XXXIII 2022</t>
  </si>
  <si>
    <t>PROYECTO DE ESTUFAS ECOLOGICAS RENDIMIENTOS FINANCIEROS DEL FAM RAMO XXXIII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</si>
</sst>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rgb="FF00000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4" fontId="3" fillId="0" borderId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3" fontId="6" fillId="0" borderId="1" xfId="0" applyNumberFormat="1" applyFont="1" applyBorder="1" applyAlignment="1">
      <alignment horizontal="right" vertical="center" wrapText="1"/>
    </xf>
    <xf numFmtId="43" fontId="10" fillId="0" borderId="1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 wrapText="1"/>
    </xf>
    <xf numFmtId="43" fontId="1" fillId="4" borderId="1" xfId="3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</cellXfs>
  <cellStyles count="4">
    <cellStyle name="Euro" xfId="2" xr:uid="{00000000-0005-0000-0000-000000000000}"/>
    <cellStyle name="Moneda 3" xfId="3" xr:uid="{2EA1B100-1B28-48F2-893F-F59B86F791E8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66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view="pageBreakPreview" topLeftCell="A40" zoomScaleNormal="100" zoomScaleSheetLayoutView="100" workbookViewId="0">
      <selection activeCell="F47" sqref="F47"/>
    </sheetView>
  </sheetViews>
  <sheetFormatPr baseColWidth="10" defaultRowHeight="15" x14ac:dyDescent="0.25"/>
  <cols>
    <col min="1" max="1" width="3.42578125" customWidth="1"/>
    <col min="2" max="2" width="43.28515625" style="1" customWidth="1"/>
    <col min="3" max="3" width="38.42578125" customWidth="1"/>
    <col min="4" max="4" width="13.42578125" customWidth="1"/>
    <col min="5" max="5" width="13.140625" customWidth="1"/>
    <col min="6" max="6" width="11.42578125" customWidth="1"/>
  </cols>
  <sheetData>
    <row r="1" spans="2:6" x14ac:dyDescent="0.25">
      <c r="E1" s="13"/>
      <c r="F1" s="13"/>
    </row>
    <row r="2" spans="2:6" x14ac:dyDescent="0.25">
      <c r="B2" s="14" t="s">
        <v>9</v>
      </c>
      <c r="C2" s="14"/>
      <c r="D2" s="14"/>
      <c r="E2" s="14"/>
      <c r="F2" s="14"/>
    </row>
    <row r="3" spans="2:6" x14ac:dyDescent="0.25">
      <c r="B3" s="14" t="s">
        <v>10</v>
      </c>
      <c r="C3" s="14"/>
      <c r="D3" s="14"/>
      <c r="E3" s="14"/>
      <c r="F3" s="14"/>
    </row>
    <row r="4" spans="2:6" x14ac:dyDescent="0.25">
      <c r="B4" s="14" t="s">
        <v>48</v>
      </c>
      <c r="C4" s="14"/>
      <c r="D4" s="14"/>
      <c r="E4" s="14"/>
      <c r="F4" s="14"/>
    </row>
    <row r="5" spans="2:6" ht="12.75" customHeight="1" x14ac:dyDescent="0.25">
      <c r="B5" s="4"/>
      <c r="C5" s="4"/>
      <c r="D5" s="4"/>
      <c r="E5" s="4"/>
      <c r="F5" s="4"/>
    </row>
    <row r="6" spans="2:6" ht="15" customHeight="1" x14ac:dyDescent="0.25">
      <c r="B6" s="17" t="s">
        <v>1</v>
      </c>
      <c r="C6" s="17" t="s">
        <v>2</v>
      </c>
      <c r="D6" s="17" t="s">
        <v>3</v>
      </c>
      <c r="E6" s="17"/>
      <c r="F6" s="17" t="s">
        <v>4</v>
      </c>
    </row>
    <row r="7" spans="2:6" ht="15" customHeight="1" x14ac:dyDescent="0.25">
      <c r="B7" s="17"/>
      <c r="C7" s="17"/>
      <c r="D7" s="5" t="s">
        <v>5</v>
      </c>
      <c r="E7" s="5" t="s">
        <v>6</v>
      </c>
      <c r="F7" s="17"/>
    </row>
    <row r="8" spans="2:6" ht="15" customHeight="1" x14ac:dyDescent="0.25">
      <c r="B8" s="18" t="s">
        <v>12</v>
      </c>
      <c r="C8" s="18"/>
      <c r="D8" s="18"/>
      <c r="E8" s="18"/>
      <c r="F8" s="18"/>
    </row>
    <row r="9" spans="2:6" ht="22.5" x14ac:dyDescent="0.25">
      <c r="B9" s="2" t="s">
        <v>14</v>
      </c>
      <c r="C9" s="2" t="s">
        <v>7</v>
      </c>
      <c r="D9" s="9">
        <f>12873+13920+6960+8004+12354+66816+122496+7245+244360.42+8700+22272+51910+54000+100224+48000+10000+72000+3471+39440+15468+18660+106712+72000+12846+12600+10302+10302+46748+6000+24360+6715+4678+55680+60000+133430+2728400+1956295.38+2397660.48+2415895.92</f>
        <v>10999798.199999999</v>
      </c>
      <c r="E9" s="9">
        <f>12873+13920+6960+8004+12354+66816+122496+7245+244360.42+8700+22272+51910+54000+100224+48000+10000+72000+3471+39440+15468+18660+106712+72000+12846+12600+10302+10302+46748+6000+24360+6715+4678+55680+60000+133430+2728400+1956295.38+2397660.48+2415895.92</f>
        <v>10999798.199999999</v>
      </c>
      <c r="F9" s="10">
        <v>201.8</v>
      </c>
    </row>
    <row r="10" spans="2:6" ht="22.5" x14ac:dyDescent="0.25">
      <c r="B10" s="2" t="s">
        <v>15</v>
      </c>
      <c r="C10" s="2" t="s">
        <v>7</v>
      </c>
      <c r="D10" s="9">
        <f>9941.2+4094.8+20451.01+7766.2+30876.92+27916.84+6364.92+365893.46+5370+594.55+1300</f>
        <v>480569.89999999997</v>
      </c>
      <c r="E10" s="9">
        <f>9941.2+4094.8+20451.01+7766.2+30876.92+27916.84+6364.92+365893.46+5370+594.55+1300</f>
        <v>480569.89999999997</v>
      </c>
      <c r="F10" s="10">
        <v>1018430.1</v>
      </c>
    </row>
    <row r="11" spans="2:6" ht="22.5" x14ac:dyDescent="0.25">
      <c r="B11" s="2" t="s">
        <v>16</v>
      </c>
      <c r="C11" s="2" t="s">
        <v>7</v>
      </c>
      <c r="D11" s="3">
        <v>0</v>
      </c>
      <c r="E11" s="3">
        <v>0</v>
      </c>
      <c r="F11" s="11">
        <v>3000000</v>
      </c>
    </row>
    <row r="12" spans="2:6" ht="23.25" x14ac:dyDescent="0.25">
      <c r="B12" s="6" t="s">
        <v>17</v>
      </c>
      <c r="C12" s="2" t="s">
        <v>7</v>
      </c>
      <c r="D12" s="9">
        <f>3913614.96+1957734.32+3913614.96</f>
        <v>9784964.2400000002</v>
      </c>
      <c r="E12" s="9">
        <f>3913614.96+1957734.32+3913614.96</f>
        <v>9784964.2400000002</v>
      </c>
      <c r="F12" s="11">
        <v>215035.76</v>
      </c>
    </row>
    <row r="13" spans="2:6" ht="22.5" x14ac:dyDescent="0.25">
      <c r="B13" s="2" t="s">
        <v>18</v>
      </c>
      <c r="C13" s="2" t="s">
        <v>7</v>
      </c>
      <c r="D13" s="10">
        <f>659032.34</f>
        <v>659032.34</v>
      </c>
      <c r="E13" s="10">
        <f>659032.34</f>
        <v>659032.34</v>
      </c>
      <c r="F13" s="11">
        <v>30967.66</v>
      </c>
    </row>
    <row r="14" spans="2:6" ht="22.5" x14ac:dyDescent="0.25">
      <c r="B14" s="2" t="s">
        <v>19</v>
      </c>
      <c r="C14" s="2" t="s">
        <v>7</v>
      </c>
      <c r="D14" s="10">
        <f>1127998.5+1503998+1864957.52+1127998.5</f>
        <v>5624952.5199999996</v>
      </c>
      <c r="E14" s="10">
        <f>1127998.5+1503998+1864957.52+1127998.5</f>
        <v>5624952.5199999996</v>
      </c>
      <c r="F14" s="11">
        <v>246974.47</v>
      </c>
    </row>
    <row r="15" spans="2:6" ht="22.5" x14ac:dyDescent="0.25">
      <c r="B15" s="2" t="s">
        <v>20</v>
      </c>
      <c r="C15" s="2" t="s">
        <v>7</v>
      </c>
      <c r="D15" s="10">
        <v>1100000</v>
      </c>
      <c r="E15" s="10">
        <v>1100000</v>
      </c>
      <c r="F15" s="3">
        <v>0</v>
      </c>
    </row>
    <row r="16" spans="2:6" ht="33.75" x14ac:dyDescent="0.25">
      <c r="B16" s="2" t="s">
        <v>21</v>
      </c>
      <c r="C16" s="2" t="s">
        <v>7</v>
      </c>
      <c r="D16" s="10">
        <f>303750</f>
        <v>303750</v>
      </c>
      <c r="E16" s="10">
        <f>303750</f>
        <v>303750</v>
      </c>
      <c r="F16" s="11">
        <v>96250</v>
      </c>
    </row>
    <row r="17" spans="2:6" ht="22.5" x14ac:dyDescent="0.25">
      <c r="B17" s="2" t="s">
        <v>22</v>
      </c>
      <c r="C17" s="2" t="s">
        <v>7</v>
      </c>
      <c r="D17" s="10">
        <f>3000000+3000000+2863469.6</f>
        <v>8863469.5999999996</v>
      </c>
      <c r="E17" s="10">
        <f>3000000+3000000+2863469.6</f>
        <v>8863469.5999999996</v>
      </c>
      <c r="F17" s="11">
        <v>0.01</v>
      </c>
    </row>
    <row r="18" spans="2:6" ht="22.5" x14ac:dyDescent="0.25">
      <c r="B18" s="2" t="s">
        <v>23</v>
      </c>
      <c r="C18" s="2" t="s">
        <v>7</v>
      </c>
      <c r="D18" s="3">
        <v>0</v>
      </c>
      <c r="E18" s="3">
        <v>0</v>
      </c>
      <c r="F18" s="11">
        <v>250000</v>
      </c>
    </row>
    <row r="19" spans="2:6" ht="22.5" x14ac:dyDescent="0.25">
      <c r="B19" s="2" t="s">
        <v>24</v>
      </c>
      <c r="C19" s="2" t="s">
        <v>7</v>
      </c>
      <c r="D19" s="3">
        <v>0</v>
      </c>
      <c r="E19" s="3">
        <v>0</v>
      </c>
      <c r="F19" s="11">
        <v>500000</v>
      </c>
    </row>
    <row r="20" spans="2:6" ht="22.5" x14ac:dyDescent="0.25">
      <c r="B20" s="2" t="s">
        <v>25</v>
      </c>
      <c r="C20" s="2" t="s">
        <v>7</v>
      </c>
      <c r="D20" s="10">
        <v>399996.07</v>
      </c>
      <c r="E20" s="10">
        <v>399996.07</v>
      </c>
      <c r="F20" s="11">
        <v>3.93</v>
      </c>
    </row>
    <row r="21" spans="2:6" ht="33.75" x14ac:dyDescent="0.25">
      <c r="B21" s="2" t="s">
        <v>26</v>
      </c>
      <c r="C21" s="2" t="s">
        <v>7</v>
      </c>
      <c r="D21" s="3">
        <v>0</v>
      </c>
      <c r="E21" s="3">
        <v>0</v>
      </c>
      <c r="F21" s="11">
        <v>500000</v>
      </c>
    </row>
    <row r="22" spans="2:6" ht="22.5" x14ac:dyDescent="0.25">
      <c r="B22" s="2" t="s">
        <v>27</v>
      </c>
      <c r="C22" s="2" t="s">
        <v>7</v>
      </c>
      <c r="D22" s="10">
        <f>420000+348000</f>
        <v>768000</v>
      </c>
      <c r="E22" s="10">
        <f>420000+348000</f>
        <v>768000</v>
      </c>
      <c r="F22" s="11">
        <v>32000</v>
      </c>
    </row>
    <row r="23" spans="2:6" ht="22.5" x14ac:dyDescent="0.25">
      <c r="B23" s="2" t="s">
        <v>28</v>
      </c>
      <c r="C23" s="2" t="s">
        <v>7</v>
      </c>
      <c r="D23" s="10">
        <f>245920+245920</f>
        <v>491840</v>
      </c>
      <c r="E23" s="10">
        <f>245920+245920</f>
        <v>491840</v>
      </c>
      <c r="F23" s="11">
        <v>8160</v>
      </c>
    </row>
    <row r="24" spans="2:6" ht="22.5" x14ac:dyDescent="0.25">
      <c r="B24" s="2" t="s">
        <v>29</v>
      </c>
      <c r="C24" s="2" t="s">
        <v>7</v>
      </c>
      <c r="D24" s="10">
        <f>28869.18+27839+21712.73+24840.76+5881.2+28768.12+32899.03+49177.3+2117+2949.88+15741.2+7635.12+51395.75+5187.52+10706.8+532+28567.29+67174.44+3747.37+39619.8+82020.12+56061.63+28509.4+7498.24+3480+39619.8+39619.8</f>
        <v>712170.4800000001</v>
      </c>
      <c r="E24" s="10">
        <f>28869.18+27839+21712.73+24840.76+5881.2+28768.12+32899.03+49177.3+2117+2949.88+15741.2+7635.12+51395.75+5187.52+10706.8+532+28567.29+67174.44+3747.37+39619.8+82020.12+56061.63+28509.4+7498.24+3480+39619.8+39619.8</f>
        <v>712170.4800000001</v>
      </c>
      <c r="F24" s="11">
        <v>967812.52</v>
      </c>
    </row>
    <row r="25" spans="2:6" ht="22.5" x14ac:dyDescent="0.25">
      <c r="B25" s="2" t="s">
        <v>13</v>
      </c>
      <c r="C25" s="2" t="s">
        <v>7</v>
      </c>
      <c r="D25" s="10">
        <f>1646034+411508.5+383967.78+315415.6</f>
        <v>2756925.8800000004</v>
      </c>
      <c r="E25" s="10">
        <f>1646034+411508.5+383967.78+315415.6</f>
        <v>2756925.8800000004</v>
      </c>
      <c r="F25" s="11">
        <v>524406.12</v>
      </c>
    </row>
    <row r="26" spans="2:6" ht="22.5" x14ac:dyDescent="0.25">
      <c r="B26" s="2" t="s">
        <v>30</v>
      </c>
      <c r="C26" s="2" t="s">
        <v>7</v>
      </c>
      <c r="D26" s="9">
        <f>2999839.29</f>
        <v>2999839.29</v>
      </c>
      <c r="E26" s="9">
        <f>2999839.29</f>
        <v>2999839.29</v>
      </c>
      <c r="F26" s="11">
        <v>160.71</v>
      </c>
    </row>
    <row r="27" spans="2:6" ht="22.5" x14ac:dyDescent="0.25">
      <c r="B27" s="2" t="s">
        <v>31</v>
      </c>
      <c r="C27" s="2" t="s">
        <v>7</v>
      </c>
      <c r="D27" s="9">
        <f>1494984+764933.48</f>
        <v>2259917.48</v>
      </c>
      <c r="E27" s="9">
        <f>1494984+764933.48</f>
        <v>2259917.48</v>
      </c>
      <c r="F27" s="11">
        <v>82.52</v>
      </c>
    </row>
    <row r="28" spans="2:6" ht="22.5" x14ac:dyDescent="0.25">
      <c r="B28" s="2" t="s">
        <v>32</v>
      </c>
      <c r="C28" s="2" t="s">
        <v>7</v>
      </c>
      <c r="D28" s="9">
        <f>2299640</f>
        <v>2299640</v>
      </c>
      <c r="E28" s="9">
        <f>2299640</f>
        <v>2299640</v>
      </c>
      <c r="F28" s="11">
        <v>360</v>
      </c>
    </row>
    <row r="29" spans="2:6" ht="22.5" x14ac:dyDescent="0.25">
      <c r="B29" s="2" t="s">
        <v>33</v>
      </c>
      <c r="C29" s="2" t="s">
        <v>7</v>
      </c>
      <c r="D29" s="9">
        <f>1312900+1036500</f>
        <v>2349400</v>
      </c>
      <c r="E29" s="9">
        <f>1312900+1036500</f>
        <v>2349400</v>
      </c>
      <c r="F29" s="11">
        <v>600</v>
      </c>
    </row>
    <row r="30" spans="2:6" ht="22.5" x14ac:dyDescent="0.25">
      <c r="B30" s="2" t="s">
        <v>34</v>
      </c>
      <c r="C30" s="2" t="s">
        <v>7</v>
      </c>
      <c r="D30" s="9">
        <f>599984.76</f>
        <v>599984.76</v>
      </c>
      <c r="E30" s="9">
        <f>599984.76</f>
        <v>599984.76</v>
      </c>
      <c r="F30" s="11">
        <v>15.24</v>
      </c>
    </row>
    <row r="31" spans="2:6" ht="22.5" x14ac:dyDescent="0.25">
      <c r="B31" s="2" t="s">
        <v>35</v>
      </c>
      <c r="C31" s="2" t="s">
        <v>7</v>
      </c>
      <c r="D31" s="9">
        <f>623350+623350</f>
        <v>1246700</v>
      </c>
      <c r="E31" s="9">
        <f>623350+623350</f>
        <v>1246700</v>
      </c>
      <c r="F31" s="11">
        <v>3300</v>
      </c>
    </row>
    <row r="32" spans="2:6" ht="22.5" x14ac:dyDescent="0.25">
      <c r="B32" s="2" t="s">
        <v>36</v>
      </c>
      <c r="C32" s="2" t="s">
        <v>7</v>
      </c>
      <c r="D32" s="9">
        <f>913715.76</f>
        <v>913715.76</v>
      </c>
      <c r="E32" s="9">
        <f>913715.76</f>
        <v>913715.76</v>
      </c>
      <c r="F32" s="11">
        <v>86284.24</v>
      </c>
    </row>
    <row r="33" spans="2:6" ht="22.5" x14ac:dyDescent="0.25">
      <c r="B33" s="2" t="s">
        <v>37</v>
      </c>
      <c r="C33" s="2" t="s">
        <v>7</v>
      </c>
      <c r="D33" s="9">
        <f>19680654.9</f>
        <v>19680654.899999999</v>
      </c>
      <c r="E33" s="9">
        <f>19680654.9</f>
        <v>19680654.899999999</v>
      </c>
      <c r="F33" s="11">
        <v>319345.09999999998</v>
      </c>
    </row>
    <row r="34" spans="2:6" ht="33.75" x14ac:dyDescent="0.25">
      <c r="B34" s="2" t="s">
        <v>38</v>
      </c>
      <c r="C34" s="2" t="s">
        <v>7</v>
      </c>
      <c r="D34" s="9">
        <f>34646.6+36691.05+31905.64+32640.33+325885.5+51720.52+36209.5+493+33822.12+71495.08+16046.28+123600.51+36209.5+8900+6958.84+2793.28+41200.17+36209.5+30578.76+177829.52+20020.44+15769.01+139.2+36062.08+191613.39+2912.5+5719.07+1621.68+16805+12541.92+25752+30405.92+40194+48138.84+14360.8+54768.24+23090.96+14476.8+2613.48+183674.4+42287.8+42287.8</f>
        <v>1961091.0299999998</v>
      </c>
      <c r="E34" s="9">
        <f>34646.6+36691.05+31905.64+32640.33+325885.5+51720.52+36209.5+493+33822.12+71495.08+16046.28+123600.51+36209.5+8900+6958.84+2793.28+41200.17+36209.5+30578.76+177829.52+20020.44+15769.01+139.2+36062.08+191613.39+2912.5+5719.07+1621.68+16805+12541.92+25752+30405.92+40194+48138.84+14360.8+54768.24+23090.96+14476.8+2613.48+183674.4+42287.8+42287.8</f>
        <v>1961091.0299999998</v>
      </c>
      <c r="F34" s="11">
        <v>87998.98</v>
      </c>
    </row>
    <row r="35" spans="2:6" ht="22.5" x14ac:dyDescent="0.25">
      <c r="B35" s="2" t="s">
        <v>39</v>
      </c>
      <c r="C35" s="2" t="s">
        <v>7</v>
      </c>
      <c r="D35" s="9">
        <f>93867808.29+3121951.52+3605518.8+23600731.92+3605518.8+3121951.52+23600731.92+3121951.52+23600731.92+3605518.8+3605518.8+3121951.52+23600731.92+3605518.8+3121951.52+3605518.8+23600731.92+3121951.52+23600731.92+7211037.6+6243903.04+23600731.92-0.01</f>
        <v>312892694.28000009</v>
      </c>
      <c r="E35" s="9">
        <f>93867808.29+3121951.52+3605518.8+23600731.92+3605518.8+3121951.52+23600731.92+3121951.52+23600731.92+3605518.8+3605518.8+3121951.52+23600731.92+3605518.8+3121951.52+3605518.8+23600731.92+3121951.52+23600731.92+7211037.6+6243903.04+23600731.92-0.01</f>
        <v>312892694.28000009</v>
      </c>
      <c r="F35" s="3">
        <v>0</v>
      </c>
    </row>
    <row r="36" spans="2:6" ht="22.5" x14ac:dyDescent="0.25">
      <c r="B36" s="2" t="s">
        <v>40</v>
      </c>
      <c r="C36" s="2" t="s">
        <v>7</v>
      </c>
      <c r="D36" s="9">
        <f>16935998.61+4390814.46+4390814.46+4390814.46+4390814.46+4390814.46+4390814.46+13172443.37-0.02</f>
        <v>56453328.719999999</v>
      </c>
      <c r="E36" s="9">
        <f>16935998.61+4390814.46+4390814.46+4390814.46+4390814.46+4390814.46+4390814.46+13172443.37-0.02</f>
        <v>56453328.719999999</v>
      </c>
      <c r="F36" s="3">
        <v>0</v>
      </c>
    </row>
    <row r="37" spans="2:6" ht="22.5" x14ac:dyDescent="0.25">
      <c r="B37" s="2" t="s">
        <v>41</v>
      </c>
      <c r="C37" s="2" t="s">
        <v>7</v>
      </c>
      <c r="D37" s="9">
        <f>22057821.66+3495435.01+817423.95+1405835.55+1405835.55+817423.95+3495435.01+1405835.55+3495435.01+817423.95+3495435.01+1405835.55+817423.95+3495435.01+817423.95+1405835.55+3495435.01+817423.95+1405835.55+10486305.02+2452271.85+4217506.65+401943.36+124646.4+1160724.8-0.02</f>
        <v>75213386.780000001</v>
      </c>
      <c r="E37" s="9">
        <f>22057821.66+3495435.01+817423.95+1405835.55+1405835.55+817423.95+3495435.01+1405835.55+3495435.01+817423.95+3495435.01+1405835.55+817423.95+3495435.01+817423.95+1405835.55+3495435.01+817423.95+1405835.55+10486305.02+2452271.85+4217506.65+401943.36+124646.4+1160724.8-0.02</f>
        <v>75213386.780000001</v>
      </c>
      <c r="F37" s="11">
        <v>0.01</v>
      </c>
    </row>
    <row r="38" spans="2:6" ht="22.5" x14ac:dyDescent="0.25">
      <c r="B38" s="2" t="s">
        <v>42</v>
      </c>
      <c r="C38" s="2" t="s">
        <v>7</v>
      </c>
      <c r="D38" s="9">
        <f>40115783.95+7601362.27+2799026.16+2799026.16+7601362.27+2799026.16+7601362.27+2799026.16+7601362.27+2799026.16+7601362.27+2799026.16+7601362.27+22804086.82+8397078.48+8527213.44+550965.12+0.01</f>
        <v>142797458.39999998</v>
      </c>
      <c r="E38" s="9">
        <f>40115783.95+7601362.27+2799026.16+2799026.16+7601362.27+2799026.16+7601362.27+2799026.16+7601362.27+2799026.16+7601362.27+2799026.16+7601362.27+22804086.82+8397078.48+8527213.44+550965.12+0.01</f>
        <v>142797458.39999998</v>
      </c>
      <c r="F38" s="3">
        <v>0</v>
      </c>
    </row>
    <row r="39" spans="2:6" ht="22.5" x14ac:dyDescent="0.25">
      <c r="B39" s="2" t="s">
        <v>11</v>
      </c>
      <c r="C39" s="2" t="s">
        <v>7</v>
      </c>
      <c r="D39" s="9">
        <f>7165200+4179700+2898203.98+2898203.98+2898203.98-1647638.74</f>
        <v>18391873.200000003</v>
      </c>
      <c r="E39" s="9">
        <f>7165200+4179700+2898203.98+2898203.98+2898203.98-1647638.74</f>
        <v>18391873.200000003</v>
      </c>
      <c r="F39" s="3">
        <v>0</v>
      </c>
    </row>
    <row r="40" spans="2:6" ht="44.25" customHeight="1" x14ac:dyDescent="0.25">
      <c r="B40" s="12" t="s">
        <v>49</v>
      </c>
      <c r="C40" s="2" t="s">
        <v>7</v>
      </c>
      <c r="D40" s="9">
        <v>2238800</v>
      </c>
      <c r="E40" s="9">
        <v>2238800</v>
      </c>
      <c r="F40" s="3">
        <v>0</v>
      </c>
    </row>
    <row r="41" spans="2:6" ht="44.25" customHeight="1" x14ac:dyDescent="0.25">
      <c r="B41" s="12" t="s">
        <v>50</v>
      </c>
      <c r="C41" s="2" t="s">
        <v>7</v>
      </c>
      <c r="D41" s="9">
        <v>2819996.25</v>
      </c>
      <c r="E41" s="9">
        <v>2819996.25</v>
      </c>
      <c r="F41" s="11">
        <v>3.75</v>
      </c>
    </row>
    <row r="42" spans="2:6" ht="44.25" customHeight="1" x14ac:dyDescent="0.25">
      <c r="B42" s="12" t="s">
        <v>51</v>
      </c>
      <c r="C42" s="2" t="s">
        <v>7</v>
      </c>
      <c r="D42" s="9">
        <v>1099999.99</v>
      </c>
      <c r="E42" s="9">
        <v>1099999.99</v>
      </c>
      <c r="F42" s="11">
        <v>56214.41</v>
      </c>
    </row>
    <row r="43" spans="2:6" ht="44.25" customHeight="1" x14ac:dyDescent="0.25">
      <c r="B43" s="12" t="s">
        <v>52</v>
      </c>
      <c r="C43" s="2" t="s">
        <v>7</v>
      </c>
      <c r="D43" s="9">
        <f>3000000</f>
        <v>3000000</v>
      </c>
      <c r="E43" s="9">
        <f>3000000</f>
        <v>3000000</v>
      </c>
      <c r="F43" s="3">
        <v>0</v>
      </c>
    </row>
    <row r="44" spans="2:6" ht="44.25" customHeight="1" x14ac:dyDescent="0.25">
      <c r="B44" s="12" t="s">
        <v>53</v>
      </c>
      <c r="C44" s="2" t="s">
        <v>7</v>
      </c>
      <c r="D44" s="9">
        <v>361901.21</v>
      </c>
      <c r="E44" s="9">
        <v>361901.21</v>
      </c>
      <c r="F44" s="11">
        <v>683.79</v>
      </c>
    </row>
    <row r="45" spans="2:6" ht="44.25" customHeight="1" x14ac:dyDescent="0.25">
      <c r="B45" s="12" t="s">
        <v>54</v>
      </c>
      <c r="C45" s="2" t="s">
        <v>7</v>
      </c>
      <c r="D45" s="9">
        <v>368550</v>
      </c>
      <c r="E45" s="9">
        <v>368550</v>
      </c>
      <c r="F45" s="11">
        <v>392.87</v>
      </c>
    </row>
    <row r="46" spans="2:6" x14ac:dyDescent="0.25">
      <c r="B46" s="20" t="s">
        <v>43</v>
      </c>
      <c r="C46" s="20"/>
      <c r="D46" s="8">
        <f>SUM(D9:D45)</f>
        <v>692894401.28000009</v>
      </c>
      <c r="E46" s="8">
        <f>SUM(E9:E45)</f>
        <v>692894401.28000009</v>
      </c>
      <c r="F46" s="8">
        <f>SUM(F9:F45)</f>
        <v>7945683.9900000002</v>
      </c>
    </row>
    <row r="47" spans="2:6" ht="22.5" x14ac:dyDescent="0.25">
      <c r="B47" s="2" t="s">
        <v>44</v>
      </c>
      <c r="C47" s="2" t="s">
        <v>7</v>
      </c>
      <c r="D47" s="3">
        <v>0</v>
      </c>
      <c r="E47" s="3">
        <v>0</v>
      </c>
      <c r="F47" s="3">
        <v>0</v>
      </c>
    </row>
    <row r="48" spans="2:6" ht="33.75" x14ac:dyDescent="0.25">
      <c r="B48" s="2" t="s">
        <v>45</v>
      </c>
      <c r="C48" s="2" t="s">
        <v>7</v>
      </c>
      <c r="D48" s="7">
        <v>813099.63</v>
      </c>
      <c r="E48" s="7">
        <v>813099.63</v>
      </c>
      <c r="F48" s="7">
        <v>53517.29</v>
      </c>
    </row>
    <row r="49" spans="2:7" x14ac:dyDescent="0.25">
      <c r="B49" s="20" t="s">
        <v>46</v>
      </c>
      <c r="C49" s="20"/>
      <c r="D49" s="8">
        <f>SUM(D47:D48)</f>
        <v>813099.63</v>
      </c>
      <c r="E49" s="8">
        <f>SUM(E47:E48)</f>
        <v>813099.63</v>
      </c>
      <c r="F49" s="8">
        <f>SUM(F47:F48)</f>
        <v>53517.29</v>
      </c>
    </row>
    <row r="50" spans="2:7" x14ac:dyDescent="0.25">
      <c r="B50" s="20" t="s">
        <v>47</v>
      </c>
      <c r="C50" s="20"/>
      <c r="D50" s="8">
        <f>D46+D49</f>
        <v>693707500.91000009</v>
      </c>
      <c r="E50" s="8">
        <f>E46+E49</f>
        <v>693707500.91000009</v>
      </c>
      <c r="F50" s="8">
        <f>F46+F49</f>
        <v>7999201.2800000003</v>
      </c>
    </row>
    <row r="51" spans="2:7" ht="12.75" customHeight="1" x14ac:dyDescent="0.25">
      <c r="B51" s="19"/>
      <c r="C51" s="19"/>
      <c r="D51" s="19"/>
      <c r="E51" s="19"/>
      <c r="F51" s="19"/>
    </row>
    <row r="52" spans="2:7" ht="27" customHeight="1" x14ac:dyDescent="0.25">
      <c r="B52" s="16" t="s">
        <v>0</v>
      </c>
      <c r="C52" s="16"/>
      <c r="D52" s="16"/>
      <c r="E52" s="16"/>
      <c r="F52" s="16"/>
    </row>
    <row r="53" spans="2:7" ht="18" customHeight="1" x14ac:dyDescent="0.25">
      <c r="B53" s="15"/>
      <c r="C53" s="15"/>
      <c r="D53" s="15"/>
      <c r="E53" s="15"/>
      <c r="F53" s="15"/>
    </row>
    <row r="54" spans="2:7" x14ac:dyDescent="0.25">
      <c r="G54" s="2"/>
    </row>
    <row r="67" spans="3:3" x14ac:dyDescent="0.25">
      <c r="C67" t="s">
        <v>8</v>
      </c>
    </row>
  </sheetData>
  <mergeCells count="15">
    <mergeCell ref="E1:F1"/>
    <mergeCell ref="B2:F2"/>
    <mergeCell ref="B3:F3"/>
    <mergeCell ref="B4:F4"/>
    <mergeCell ref="B53:F53"/>
    <mergeCell ref="B52:F52"/>
    <mergeCell ref="D6:E6"/>
    <mergeCell ref="B6:B7"/>
    <mergeCell ref="C6:C7"/>
    <mergeCell ref="F6:F7"/>
    <mergeCell ref="B8:F8"/>
    <mergeCell ref="B51:F51"/>
    <mergeCell ref="B46:C46"/>
    <mergeCell ref="B49:C49"/>
    <mergeCell ref="B50:C50"/>
  </mergeCells>
  <pageMargins left="0.23622047244094491" right="0.23622047244094491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Elda Arcos</cp:lastModifiedBy>
  <cp:lastPrinted>2023-02-14T20:28:59Z</cp:lastPrinted>
  <dcterms:created xsi:type="dcterms:W3CDTF">2018-05-02T16:06:35Z</dcterms:created>
  <dcterms:modified xsi:type="dcterms:W3CDTF">2023-02-14T20:29:48Z</dcterms:modified>
</cp:coreProperties>
</file>