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Igatipam\HipervDCyCP3822\UrlsDCyCP31723\"/>
    </mc:Choice>
  </mc:AlternateContent>
  <xr:revisionPtr revIDLastSave="0" documentId="8_{50F095CA-7324-433A-B790-73202F281E55}" xr6:coauthVersionLast="47" xr6:coauthVersionMax="47" xr10:uidLastSave="{00000000-0000-0000-0000-000000000000}"/>
  <bookViews>
    <workbookView xWindow="-108" yWindow="-108" windowWidth="23256" windowHeight="12456" tabRatio="339" xr2:uid="{00000000-000D-0000-FFFF-FFFF00000000}"/>
  </bookViews>
  <sheets>
    <sheet name="Avance POA mensual 2023" sheetId="1" r:id="rId1"/>
  </sheets>
  <definedNames>
    <definedName name="_xlnm.Print_Area" localSheetId="0">'Avance POA mensual 2023'!$A$1:$S$24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9" i="1"/>
  <c r="O20" i="1"/>
  <c r="O21" i="1"/>
  <c r="O22" i="1"/>
  <c r="O23" i="1"/>
  <c r="O16" i="1"/>
  <c r="O15" i="1"/>
  <c r="H18" i="1"/>
  <c r="H24" i="1" s="1"/>
  <c r="R24" i="1"/>
  <c r="Q24" i="1"/>
  <c r="I24" i="1"/>
  <c r="G24" i="1"/>
  <c r="O18" i="1" l="1"/>
  <c r="O24" i="1" s="1"/>
  <c r="K15" i="1"/>
  <c r="M19" i="1"/>
  <c r="M20" i="1"/>
  <c r="M22" i="1"/>
  <c r="M23" i="1"/>
  <c r="K16" i="1"/>
  <c r="K17" i="1"/>
  <c r="K18" i="1"/>
  <c r="K19" i="1"/>
  <c r="K20" i="1"/>
  <c r="K21" i="1"/>
  <c r="K22" i="1"/>
  <c r="K23" i="1"/>
  <c r="F23" i="1"/>
  <c r="M18" i="1" l="1"/>
  <c r="K24" i="1"/>
  <c r="P19" i="1"/>
  <c r="L23" i="1"/>
  <c r="M16" i="1"/>
  <c r="L16" i="1"/>
  <c r="P20" i="1"/>
  <c r="P22" i="1"/>
  <c r="L20" i="1"/>
  <c r="L19" i="1"/>
  <c r="L22" i="1"/>
  <c r="L18" i="1"/>
  <c r="P21" i="1"/>
  <c r="M21" i="1"/>
  <c r="P17" i="1"/>
  <c r="M17" i="1"/>
  <c r="P18" i="1"/>
  <c r="L21" i="1"/>
  <c r="L17" i="1"/>
  <c r="P23" i="1"/>
  <c r="J24" i="1"/>
  <c r="M15" i="1" l="1"/>
  <c r="M24" i="1" s="1"/>
  <c r="P15" i="1"/>
  <c r="L15" i="1"/>
  <c r="L24" i="1" s="1"/>
  <c r="P16" i="1"/>
  <c r="P24" i="1" l="1"/>
</calcChain>
</file>

<file path=xl/sharedStrings.xml><?xml version="1.0" encoding="utf-8"?>
<sst xmlns="http://schemas.openxmlformats.org/spreadsheetml/2006/main" count="77" uniqueCount="63">
  <si>
    <t>Unidad responsable:</t>
  </si>
  <si>
    <t>Programa:</t>
  </si>
  <si>
    <t>Objetivo general del programa:</t>
  </si>
  <si>
    <t>Problemática que atiende:</t>
  </si>
  <si>
    <t>Núm.</t>
  </si>
  <si>
    <t>Subprograma</t>
  </si>
  <si>
    <t>Descripción de la obra y/o acción y actividades</t>
  </si>
  <si>
    <t>Total de días programados para la ejecución</t>
  </si>
  <si>
    <t>Total de días utilizados en la ejecución</t>
  </si>
  <si>
    <t xml:space="preserve">Cantidad de metas programadas </t>
  </si>
  <si>
    <t xml:space="preserve">Cantidad de metas alcanzadas    </t>
  </si>
  <si>
    <t>Monto de inversión programada</t>
  </si>
  <si>
    <t>Indicadores</t>
  </si>
  <si>
    <t>Observaciones</t>
  </si>
  <si>
    <t>%</t>
  </si>
  <si>
    <t>Acumulada</t>
  </si>
  <si>
    <t>Eficacia</t>
  </si>
  <si>
    <t>Eficiencia</t>
  </si>
  <si>
    <t>Economía</t>
  </si>
  <si>
    <t>IGATIPAM</t>
  </si>
  <si>
    <t>Contribuir a mejorar la calidad de vida de las personas adultas mayores que radiquen dentro del territorio guerrerense, a través del otorgamiento de un apoyo económico.</t>
  </si>
  <si>
    <t>Apoyo</t>
  </si>
  <si>
    <t>Otorgamiento de apoyo económico</t>
  </si>
  <si>
    <r>
      <t xml:space="preserve">Nombre del Ente Público: </t>
    </r>
    <r>
      <rPr>
        <b/>
        <u/>
        <sz val="11"/>
        <rFont val="Arial Narrow"/>
        <family val="2"/>
      </rPr>
      <t>Instituto Guerrerense para la Atención Integral de las Personas Adultas Mayorres (IGATIPAM).</t>
    </r>
  </si>
  <si>
    <t>Fecha de elaboración:</t>
  </si>
  <si>
    <t>Unidad de medida</t>
  </si>
  <si>
    <t>A las y los adultos mayores que se encuentran en situación de vulnerabilidad y que radiquen dentro del territorio guerrerense.</t>
  </si>
  <si>
    <t xml:space="preserve">Hombres </t>
  </si>
  <si>
    <t>mujeres</t>
  </si>
  <si>
    <t>Beneficiarios</t>
  </si>
  <si>
    <t>POA</t>
  </si>
  <si>
    <t>Promoción del fomento a la salud física y psicológica,  prevención de enfermedades y concientización sobre los derechos de las personas adultas mayores.</t>
  </si>
  <si>
    <t xml:space="preserve">Fomento a la sana convivencia, autoestima y capacitación para el trabajo, a través de clases académicas, culturales, recreativas y/o deportivas. </t>
  </si>
  <si>
    <t>Promoción y fomento en cuidados de la salud física y mental.</t>
  </si>
  <si>
    <t>Clases de computación, nivel básico, intermedio y avanzado.</t>
  </si>
  <si>
    <t>Promoción y sensibilización sobre la vejez y envejecimiento.</t>
  </si>
  <si>
    <t>Brindar asesoría jurídica a las Personas Adultas Mayores en coordinación con diferentes instituciones en la defensa de sus derechos.</t>
  </si>
  <si>
    <t>Pláticas, conferencias y entrega de tripticos sobre los derechos de las Personas Adultas Mayores y temas de Género.</t>
  </si>
  <si>
    <t>Enseñanza en el uso de redes Sociales, de paqueteria, Teoria de origenes de la computación e inicio de word</t>
  </si>
  <si>
    <t>Persona</t>
  </si>
  <si>
    <t>Los adultos mayores se benefician de las acciones concertadas en los convenios.</t>
  </si>
  <si>
    <t>Entrega de apoyos económicos a las personas adultas mayores de 63 a 64 años 11 meses.</t>
  </si>
  <si>
    <t>Entrega de apoyos económicos a las personas adultas mayores de 60 años en adelante.</t>
  </si>
  <si>
    <t>Asesoría jurídica consistente en materia familiar, penal, rectificación de actas de nacimiento y matrimonio.</t>
  </si>
  <si>
    <t>Clases y talleres, académicas, culturales, recreativos, deportivos y de autoempleo.</t>
  </si>
  <si>
    <t>Gestión de Convenios.</t>
  </si>
  <si>
    <t>Función Administrativa Institucional</t>
  </si>
  <si>
    <t xml:space="preserve">Moneda </t>
  </si>
  <si>
    <t>NA</t>
  </si>
  <si>
    <t>Transferencias de la SEFINA para gasto corriente del IGATIPAM</t>
  </si>
  <si>
    <t>TOTALES:</t>
  </si>
  <si>
    <t>Indicador POA</t>
  </si>
  <si>
    <t>Porcentaje de apoyos entregados a manera de pensión a  la población adulta mayor de 60 años en adelante en el Estado de Guerrero.</t>
  </si>
  <si>
    <t>Porcentaje de acompañamiento jurídico a personas adultas mayores.</t>
  </si>
  <si>
    <t xml:space="preserve">Porcentaje de personas adultas mayores beneficiadas en cuidados de la salud. </t>
  </si>
  <si>
    <t>Porcentaje de personas adultas mayores que acuden a los cursos y talleres.</t>
  </si>
  <si>
    <t>Porcentaje de personas adultas mayores beneficiadas con convenios concertados</t>
  </si>
  <si>
    <t>Porcentaje de recurso ministrado</t>
  </si>
  <si>
    <t>Porcentaje de apoyos entregados a manera de pensión a  la población adulta mayor de 63 a 64 años en el Estado de Guerrero.</t>
  </si>
  <si>
    <t xml:space="preserve">Porcentaje de personas adultas mayores que acuden a clases de computación impartidas a los adultos mayores. </t>
  </si>
  <si>
    <t>Porcentaje de personas beneficiarias con las acciones realizadas sobre la vejez y envejecimiento.</t>
  </si>
  <si>
    <t>Pensión Guerrero con fortalecimiento institucional de gasto corriente</t>
  </si>
  <si>
    <t>MEDICIÓN DE INDICADORES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</si>
</sst>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15" x14ac:knownFonts="1">
    <font>
      <sz val="10"/>
      <name val="Arial"/>
    </font>
    <font>
      <b/>
      <sz val="1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rgb="FF000000"/>
      <name val="Arial Narrow"/>
      <family val="2"/>
    </font>
    <font>
      <b/>
      <u/>
      <sz val="11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0" borderId="0">
      <alignment wrapText="1"/>
    </xf>
    <xf numFmtId="43" fontId="7" fillId="0" borderId="0" applyFont="0" applyFill="0" applyBorder="0" applyAlignment="0" applyProtection="0"/>
    <xf numFmtId="0" fontId="8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3" fillId="2" borderId="0" xfId="1" applyFont="1" applyFill="1" applyAlignment="1"/>
    <xf numFmtId="0" fontId="3" fillId="0" borderId="0" xfId="1" applyFont="1">
      <alignment wrapText="1"/>
    </xf>
    <xf numFmtId="0" fontId="4" fillId="2" borderId="0" xfId="1" applyFont="1" applyFill="1" applyAlignment="1"/>
    <xf numFmtId="0" fontId="5" fillId="0" borderId="0" xfId="0" applyFont="1" applyAlignment="1">
      <alignment horizontal="center" vertical="center" readingOrder="2"/>
    </xf>
    <xf numFmtId="0" fontId="3" fillId="0" borderId="0" xfId="1" applyFont="1" applyAlignment="1"/>
    <xf numFmtId="0" fontId="3" fillId="0" borderId="1" xfId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43" fontId="3" fillId="0" borderId="0" xfId="2" applyFont="1" applyAlignment="1"/>
    <xf numFmtId="3" fontId="3" fillId="0" borderId="0" xfId="1" applyNumberFormat="1" applyFont="1" applyAlignment="1"/>
    <xf numFmtId="0" fontId="10" fillId="0" borderId="0" xfId="1" applyFont="1" applyAlignment="1"/>
    <xf numFmtId="0" fontId="3" fillId="0" borderId="1" xfId="1" applyFont="1" applyBorder="1" applyAlignment="1">
      <alignment horizontal="center" vertical="center" wrapText="1"/>
    </xf>
    <xf numFmtId="0" fontId="3" fillId="2" borderId="2" xfId="1" applyFont="1" applyFill="1" applyBorder="1" applyAlignment="1"/>
    <xf numFmtId="0" fontId="11" fillId="3" borderId="3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/>
    </xf>
    <xf numFmtId="167" fontId="3" fillId="0" borderId="1" xfId="2" applyNumberFormat="1" applyFont="1" applyFill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/>
    </xf>
    <xf numFmtId="166" fontId="3" fillId="0" borderId="0" xfId="1" applyNumberFormat="1" applyFont="1">
      <alignment wrapText="1"/>
    </xf>
    <xf numFmtId="44" fontId="3" fillId="0" borderId="0" xfId="1" applyNumberFormat="1" applyFont="1" applyAlignment="1"/>
    <xf numFmtId="0" fontId="3" fillId="0" borderId="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/>
    </xf>
    <xf numFmtId="3" fontId="3" fillId="0" borderId="18" xfId="1" applyNumberFormat="1" applyFont="1" applyBorder="1" applyAlignment="1">
      <alignment horizontal="center" vertical="center"/>
    </xf>
    <xf numFmtId="10" fontId="3" fillId="0" borderId="18" xfId="1" applyNumberFormat="1" applyFont="1" applyBorder="1" applyAlignment="1">
      <alignment horizontal="center" vertical="center" wrapText="1"/>
    </xf>
    <xf numFmtId="10" fontId="13" fillId="0" borderId="18" xfId="1" applyNumberFormat="1" applyFont="1" applyBorder="1" applyAlignment="1">
      <alignment horizontal="center" vertical="center" wrapText="1"/>
    </xf>
    <xf numFmtId="167" fontId="3" fillId="0" borderId="18" xfId="2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/>
    </xf>
    <xf numFmtId="44" fontId="3" fillId="0" borderId="0" xfId="6" applyFont="1" applyAlignment="1"/>
    <xf numFmtId="0" fontId="3" fillId="0" borderId="2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4" fontId="3" fillId="0" borderId="2" xfId="6" applyFont="1" applyBorder="1" applyAlignment="1">
      <alignment horizontal="center" vertical="center"/>
    </xf>
    <xf numFmtId="10" fontId="3" fillId="0" borderId="2" xfId="1" applyNumberFormat="1" applyFont="1" applyBorder="1" applyAlignment="1">
      <alignment horizontal="center" vertical="center" wrapText="1"/>
    </xf>
    <xf numFmtId="10" fontId="13" fillId="0" borderId="2" xfId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right" vertical="center"/>
    </xf>
    <xf numFmtId="0" fontId="3" fillId="0" borderId="24" xfId="1" applyFont="1" applyBorder="1" applyAlignment="1">
      <alignment horizontal="center" vertical="center" wrapText="1"/>
    </xf>
    <xf numFmtId="1" fontId="14" fillId="3" borderId="1" xfId="1" applyNumberFormat="1" applyFont="1" applyFill="1" applyBorder="1" applyAlignment="1">
      <alignment horizontal="center" vertical="center" wrapText="1"/>
    </xf>
    <xf numFmtId="3" fontId="14" fillId="3" borderId="1" xfId="6" applyNumberFormat="1" applyFont="1" applyFill="1" applyBorder="1" applyAlignment="1">
      <alignment horizontal="center" vertical="center"/>
    </xf>
    <xf numFmtId="44" fontId="14" fillId="3" borderId="1" xfId="6" applyFont="1" applyFill="1" applyBorder="1" applyAlignment="1">
      <alignment horizontal="center" vertical="center"/>
    </xf>
    <xf numFmtId="10" fontId="14" fillId="3" borderId="2" xfId="1" applyNumberFormat="1" applyFont="1" applyFill="1" applyBorder="1" applyAlignment="1">
      <alignment horizontal="center" vertical="center" wrapText="1"/>
    </xf>
    <xf numFmtId="3" fontId="14" fillId="3" borderId="1" xfId="1" applyNumberFormat="1" applyFont="1" applyFill="1" applyBorder="1" applyAlignment="1">
      <alignment horizontal="right" vertical="center"/>
    </xf>
    <xf numFmtId="167" fontId="3" fillId="0" borderId="7" xfId="1" applyNumberFormat="1" applyFont="1" applyBorder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 vertical="center" wrapText="1"/>
    </xf>
    <xf numFmtId="10" fontId="13" fillId="0" borderId="30" xfId="1" applyNumberFormat="1" applyFont="1" applyBorder="1" applyAlignment="1">
      <alignment horizontal="center" vertical="center" wrapText="1"/>
    </xf>
    <xf numFmtId="44" fontId="3" fillId="0" borderId="18" xfId="6" applyFont="1" applyBorder="1" applyAlignment="1">
      <alignment horizontal="center" vertical="center"/>
    </xf>
    <xf numFmtId="44" fontId="3" fillId="0" borderId="1" xfId="6" applyFont="1" applyBorder="1" applyAlignment="1">
      <alignment horizontal="center" vertical="center"/>
    </xf>
    <xf numFmtId="0" fontId="14" fillId="3" borderId="25" xfId="1" applyFont="1" applyFill="1" applyBorder="1" applyAlignment="1">
      <alignment horizontal="right" vertical="center"/>
    </xf>
    <xf numFmtId="0" fontId="14" fillId="3" borderId="26" xfId="1" applyFont="1" applyFill="1" applyBorder="1" applyAlignment="1">
      <alignment horizontal="right" vertical="center"/>
    </xf>
    <xf numFmtId="0" fontId="14" fillId="3" borderId="27" xfId="1" applyFont="1" applyFill="1" applyBorder="1" applyAlignment="1">
      <alignment horizontal="right" vertical="center"/>
    </xf>
    <xf numFmtId="0" fontId="11" fillId="3" borderId="28" xfId="1" applyFont="1" applyFill="1" applyBorder="1" applyAlignment="1">
      <alignment horizontal="center" vertical="center"/>
    </xf>
    <xf numFmtId="0" fontId="11" fillId="3" borderId="2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 shrinkToFit="1"/>
    </xf>
    <xf numFmtId="0" fontId="4" fillId="2" borderId="1" xfId="1" applyFont="1" applyFill="1" applyBorder="1" applyAlignment="1"/>
    <xf numFmtId="0" fontId="11" fillId="3" borderId="9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wrapText="1" shrinkToFit="1"/>
    </xf>
    <xf numFmtId="0" fontId="3" fillId="2" borderId="1" xfId="1" applyFont="1" applyFill="1" applyBorder="1" applyAlignment="1">
      <alignment horizontal="left" shrinkToFit="1"/>
    </xf>
    <xf numFmtId="0" fontId="3" fillId="2" borderId="1" xfId="1" applyFont="1" applyFill="1" applyBorder="1" applyAlignment="1">
      <alignment horizontal="center" wrapText="1"/>
    </xf>
    <xf numFmtId="15" fontId="3" fillId="2" borderId="1" xfId="1" applyNumberFormat="1" applyFont="1" applyFill="1" applyBorder="1" applyAlignment="1">
      <alignment horizontal="center" wrapText="1" shrinkToFit="1"/>
    </xf>
    <xf numFmtId="0" fontId="3" fillId="2" borderId="1" xfId="1" applyFont="1" applyFill="1" applyBorder="1" applyAlignment="1">
      <alignment horizontal="center" wrapText="1" shrinkToFit="1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11" fillId="3" borderId="13" xfId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center" vertical="center"/>
    </xf>
    <xf numFmtId="0" fontId="11" fillId="3" borderId="22" xfId="1" applyFont="1" applyFill="1" applyBorder="1" applyAlignment="1">
      <alignment horizontal="center" vertical="center"/>
    </xf>
    <xf numFmtId="0" fontId="11" fillId="3" borderId="14" xfId="1" applyFont="1" applyFill="1" applyBorder="1" applyAlignment="1">
      <alignment horizontal="center"/>
    </xf>
    <xf numFmtId="0" fontId="11" fillId="3" borderId="15" xfId="1" applyFont="1" applyFill="1" applyBorder="1" applyAlignment="1">
      <alignment horizontal="center"/>
    </xf>
    <xf numFmtId="0" fontId="11" fillId="3" borderId="17" xfId="1" applyFont="1" applyFill="1" applyBorder="1" applyAlignment="1">
      <alignment horizontal="center"/>
    </xf>
    <xf numFmtId="0" fontId="11" fillId="3" borderId="16" xfId="1" applyFont="1" applyFill="1" applyBorder="1" applyAlignment="1">
      <alignment horizontal="center"/>
    </xf>
  </cellXfs>
  <cellStyles count="7">
    <cellStyle name="Millares" xfId="2" builtinId="3"/>
    <cellStyle name="Millares 2" xfId="4" xr:uid="{00000000-0005-0000-0000-000001000000}"/>
    <cellStyle name="Moneda" xfId="6" builtinId="4"/>
    <cellStyle name="Moneda 2" xfId="5" xr:uid="{00000000-0005-0000-0000-000003000000}"/>
    <cellStyle name="Normal" xfId="0" builtinId="0"/>
    <cellStyle name="Normal 2" xfId="3" xr:uid="{00000000-0005-0000-0000-000005000000}"/>
    <cellStyle name="Normal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200025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1813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200025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1813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200025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1813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200025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1813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4</xdr:row>
      <xdr:rowOff>17992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181350" y="0"/>
          <a:ext cx="76200" cy="227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4</xdr:row>
      <xdr:rowOff>17992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81350" y="0"/>
          <a:ext cx="76200" cy="227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200025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1813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3</xdr:row>
      <xdr:rowOff>200025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181350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12</xdr:row>
      <xdr:rowOff>38100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181350" y="138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12</xdr:row>
      <xdr:rowOff>38100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181350" y="138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12</xdr:row>
      <xdr:rowOff>38100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181350" y="138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12</xdr:row>
      <xdr:rowOff>38100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181350" y="1381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6" name="Texto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562225" y="209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MS Sans Serif"/>
            </a:rPr>
            <a:t>D          E         B          E                  D         E         C         I         R</a:t>
          </a: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4</xdr:row>
      <xdr:rowOff>17992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181350" y="0"/>
          <a:ext cx="76200" cy="227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4</xdr:row>
      <xdr:rowOff>17992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181350" y="0"/>
          <a:ext cx="76200" cy="227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7</xdr:row>
      <xdr:rowOff>38100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18135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7</xdr:row>
      <xdr:rowOff>38100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18135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71471</xdr:colOff>
      <xdr:row>0</xdr:row>
      <xdr:rowOff>17318</xdr:rowOff>
    </xdr:from>
    <xdr:to>
      <xdr:col>2</xdr:col>
      <xdr:colOff>278052</xdr:colOff>
      <xdr:row>3</xdr:row>
      <xdr:rowOff>25977</xdr:rowOff>
    </xdr:to>
    <xdr:pic>
      <xdr:nvPicPr>
        <xdr:cNvPr id="26" name="25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35" y="17318"/>
          <a:ext cx="1790233" cy="502227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423333</xdr:colOff>
      <xdr:row>1</xdr:row>
      <xdr:rowOff>23434</xdr:rowOff>
    </xdr:from>
    <xdr:to>
      <xdr:col>16</xdr:col>
      <xdr:colOff>18897</xdr:colOff>
      <xdr:row>4</xdr:row>
      <xdr:rowOff>36078</xdr:rowOff>
    </xdr:to>
    <xdr:pic>
      <xdr:nvPicPr>
        <xdr:cNvPr id="28" name="27 Imagen" descr="Puede ser una imagen de texto que dice &quot;IGATIPAM Instituto Guerrerense para la Atención Integral de las Personas Adultas Mayores&quot;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6500" y="182184"/>
          <a:ext cx="484564" cy="541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4:T55"/>
  <sheetViews>
    <sheetView tabSelected="1" zoomScale="90" zoomScaleNormal="90" workbookViewId="0">
      <selection activeCell="F12" sqref="F12:F14"/>
    </sheetView>
  </sheetViews>
  <sheetFormatPr baseColWidth="10" defaultColWidth="11.44140625" defaultRowHeight="13.8" x14ac:dyDescent="0.3"/>
  <cols>
    <col min="1" max="1" width="5.109375" style="6" customWidth="1"/>
    <col min="2" max="2" width="23.88671875" style="6" customWidth="1"/>
    <col min="3" max="3" width="28.44140625" style="6" customWidth="1"/>
    <col min="4" max="4" width="9.109375" style="6" customWidth="1"/>
    <col min="5" max="5" width="15" style="6" customWidth="1"/>
    <col min="6" max="6" width="12.88671875" style="6" customWidth="1"/>
    <col min="7" max="8" width="11.6640625" style="6" customWidth="1"/>
    <col min="9" max="9" width="14" style="6" customWidth="1"/>
    <col min="10" max="10" width="17.5546875" style="6" customWidth="1"/>
    <col min="11" max="13" width="10.6640625" style="6" customWidth="1"/>
    <col min="14" max="14" width="24.33203125" style="6" customWidth="1"/>
    <col min="15" max="15" width="10.6640625" style="6" customWidth="1"/>
    <col min="16" max="16" width="13.33203125" style="6" customWidth="1"/>
    <col min="17" max="18" width="8.6640625" style="6" customWidth="1"/>
    <col min="19" max="19" width="15.5546875" style="6" customWidth="1"/>
    <col min="20" max="16384" width="11.44140625" style="3"/>
  </cols>
  <sheetData>
    <row r="4" spans="1:20" ht="14.4" x14ac:dyDescent="0.3">
      <c r="A4" s="1" t="s">
        <v>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15.6" x14ac:dyDescent="0.3">
      <c r="A5" s="4" t="s">
        <v>62</v>
      </c>
      <c r="B5" s="5"/>
      <c r="C5" s="5"/>
      <c r="D5" s="5"/>
      <c r="E5" s="5"/>
      <c r="F5" s="5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6" customHeight="1" x14ac:dyDescent="0.3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0" ht="12.75" customHeight="1" x14ac:dyDescent="0.3">
      <c r="A7" s="70" t="s">
        <v>0</v>
      </c>
      <c r="B7" s="70"/>
      <c r="C7" s="72" t="s">
        <v>19</v>
      </c>
      <c r="D7" s="72"/>
      <c r="E7" s="73" t="s">
        <v>24</v>
      </c>
      <c r="F7" s="73"/>
      <c r="G7" s="74">
        <v>45130</v>
      </c>
      <c r="H7" s="75"/>
      <c r="I7" s="75"/>
      <c r="J7" s="75"/>
      <c r="K7" s="75"/>
      <c r="L7" s="76"/>
      <c r="M7" s="76"/>
      <c r="N7" s="76"/>
      <c r="O7" s="76"/>
      <c r="P7" s="76"/>
      <c r="Q7" s="76"/>
      <c r="R7" s="76"/>
      <c r="S7" s="76"/>
    </row>
    <row r="8" spans="1:20" ht="12.75" customHeight="1" x14ac:dyDescent="0.3">
      <c r="A8" s="70" t="s">
        <v>1</v>
      </c>
      <c r="B8" s="70"/>
      <c r="C8" s="71" t="s">
        <v>61</v>
      </c>
      <c r="D8" s="71"/>
      <c r="E8" s="71"/>
      <c r="F8" s="71"/>
      <c r="G8" s="71"/>
      <c r="H8" s="71"/>
      <c r="I8" s="71"/>
      <c r="J8" s="71"/>
      <c r="K8" s="71"/>
      <c r="L8" s="76"/>
      <c r="M8" s="76"/>
      <c r="N8" s="76"/>
      <c r="O8" s="76"/>
      <c r="P8" s="76"/>
      <c r="Q8" s="76"/>
      <c r="R8" s="76"/>
      <c r="S8" s="76"/>
    </row>
    <row r="9" spans="1:20" ht="12.75" customHeight="1" x14ac:dyDescent="0.3">
      <c r="A9" s="59" t="s">
        <v>2</v>
      </c>
      <c r="B9" s="59"/>
      <c r="C9" s="60" t="s">
        <v>20</v>
      </c>
      <c r="D9" s="60"/>
      <c r="E9" s="60"/>
      <c r="F9" s="60"/>
      <c r="G9" s="60"/>
      <c r="H9" s="60"/>
      <c r="I9" s="60"/>
      <c r="J9" s="60"/>
      <c r="K9" s="60"/>
      <c r="L9" s="76"/>
      <c r="M9" s="76"/>
      <c r="N9" s="76"/>
      <c r="O9" s="76"/>
      <c r="P9" s="76"/>
      <c r="Q9" s="76"/>
      <c r="R9" s="76"/>
      <c r="S9" s="76"/>
    </row>
    <row r="10" spans="1:20" ht="12.75" customHeight="1" x14ac:dyDescent="0.3">
      <c r="A10" s="61" t="s">
        <v>3</v>
      </c>
      <c r="B10" s="61"/>
      <c r="C10" s="60" t="s">
        <v>26</v>
      </c>
      <c r="D10" s="60"/>
      <c r="E10" s="60"/>
      <c r="F10" s="60"/>
      <c r="G10" s="60"/>
      <c r="H10" s="60"/>
      <c r="I10" s="60"/>
      <c r="J10" s="60"/>
      <c r="K10" s="60"/>
      <c r="L10" s="76"/>
      <c r="M10" s="76"/>
      <c r="N10" s="76"/>
      <c r="O10" s="76"/>
      <c r="P10" s="76"/>
      <c r="Q10" s="76"/>
      <c r="R10" s="76"/>
      <c r="S10" s="76"/>
    </row>
    <row r="11" spans="1:20" ht="6" customHeight="1" thickBot="1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77"/>
      <c r="M11" s="77"/>
      <c r="N11" s="77"/>
      <c r="O11" s="77"/>
      <c r="P11" s="77"/>
      <c r="Q11" s="77"/>
      <c r="R11" s="77"/>
      <c r="S11" s="77"/>
    </row>
    <row r="12" spans="1:20" ht="12.75" customHeight="1" thickBot="1" x14ac:dyDescent="0.35">
      <c r="A12" s="62" t="s">
        <v>4</v>
      </c>
      <c r="B12" s="62" t="s">
        <v>5</v>
      </c>
      <c r="C12" s="65" t="s">
        <v>6</v>
      </c>
      <c r="D12" s="65" t="s">
        <v>25</v>
      </c>
      <c r="E12" s="65" t="s">
        <v>7</v>
      </c>
      <c r="F12" s="65" t="s">
        <v>8</v>
      </c>
      <c r="G12" s="65" t="s">
        <v>9</v>
      </c>
      <c r="H12" s="65" t="s">
        <v>10</v>
      </c>
      <c r="I12" s="65" t="s">
        <v>11</v>
      </c>
      <c r="J12" s="68"/>
      <c r="K12" s="82" t="s">
        <v>12</v>
      </c>
      <c r="L12" s="83"/>
      <c r="M12" s="84"/>
      <c r="N12" s="84"/>
      <c r="O12" s="84"/>
      <c r="P12" s="85"/>
      <c r="Q12" s="78" t="s">
        <v>29</v>
      </c>
      <c r="R12" s="79"/>
      <c r="S12" s="62" t="s">
        <v>13</v>
      </c>
    </row>
    <row r="13" spans="1:20" ht="14.4" thickBot="1" x14ac:dyDescent="0.35">
      <c r="A13" s="63"/>
      <c r="B13" s="63"/>
      <c r="C13" s="66"/>
      <c r="D13" s="66"/>
      <c r="E13" s="66"/>
      <c r="F13" s="66"/>
      <c r="G13" s="66"/>
      <c r="H13" s="66"/>
      <c r="I13" s="66"/>
      <c r="J13" s="69"/>
      <c r="K13" s="14" t="s">
        <v>14</v>
      </c>
      <c r="L13" s="15" t="s">
        <v>14</v>
      </c>
      <c r="M13" s="15" t="s">
        <v>14</v>
      </c>
      <c r="N13" s="15" t="s">
        <v>14</v>
      </c>
      <c r="O13" s="15" t="s">
        <v>14</v>
      </c>
      <c r="P13" s="15" t="s">
        <v>14</v>
      </c>
      <c r="Q13" s="62" t="s">
        <v>27</v>
      </c>
      <c r="R13" s="80" t="s">
        <v>28</v>
      </c>
      <c r="S13" s="63"/>
    </row>
    <row r="14" spans="1:20" ht="14.4" thickBot="1" x14ac:dyDescent="0.35">
      <c r="A14" s="64"/>
      <c r="B14" s="64"/>
      <c r="C14" s="67"/>
      <c r="D14" s="67"/>
      <c r="E14" s="67"/>
      <c r="F14" s="67"/>
      <c r="G14" s="67"/>
      <c r="H14" s="67"/>
      <c r="I14" s="67"/>
      <c r="J14" s="32" t="s">
        <v>15</v>
      </c>
      <c r="K14" s="33" t="s">
        <v>16</v>
      </c>
      <c r="L14" s="33" t="s">
        <v>17</v>
      </c>
      <c r="M14" s="34" t="s">
        <v>18</v>
      </c>
      <c r="N14" s="57" t="s">
        <v>51</v>
      </c>
      <c r="O14" s="58"/>
      <c r="P14" s="34" t="s">
        <v>30</v>
      </c>
      <c r="Q14" s="64"/>
      <c r="R14" s="81"/>
      <c r="S14" s="64"/>
    </row>
    <row r="15" spans="1:20" ht="54" customHeight="1" x14ac:dyDescent="0.3">
      <c r="A15" s="24">
        <v>1</v>
      </c>
      <c r="B15" s="25" t="s">
        <v>41</v>
      </c>
      <c r="C15" s="25" t="s">
        <v>22</v>
      </c>
      <c r="D15" s="25" t="s">
        <v>21</v>
      </c>
      <c r="E15" s="26">
        <v>240</v>
      </c>
      <c r="F15" s="27">
        <v>80</v>
      </c>
      <c r="G15" s="27">
        <v>12000</v>
      </c>
      <c r="H15" s="27">
        <v>6000</v>
      </c>
      <c r="I15" s="52">
        <v>20776294</v>
      </c>
      <c r="J15" s="52">
        <v>12084067.186250001</v>
      </c>
      <c r="K15" s="28">
        <f t="shared" ref="K15:K23" si="0">H15/G15</f>
        <v>0.5</v>
      </c>
      <c r="L15" s="29">
        <f t="shared" ref="L15:L23" si="1">((H15/J15)*F15)/((G15/I15)*E15)</f>
        <v>0.28655216933970362</v>
      </c>
      <c r="M15" s="29">
        <f t="shared" ref="M15:M23" si="2">J15/I15</f>
        <v>0.58162765632070867</v>
      </c>
      <c r="N15" s="29" t="s">
        <v>58</v>
      </c>
      <c r="O15" s="51">
        <f t="shared" ref="O15:O23" si="3">H15/G15</f>
        <v>0.5</v>
      </c>
      <c r="P15" s="29">
        <f t="shared" ref="P15:P23" si="4">J15/I15</f>
        <v>0.58162765632070867</v>
      </c>
      <c r="Q15" s="30">
        <v>842</v>
      </c>
      <c r="R15" s="30">
        <v>1158</v>
      </c>
      <c r="S15" s="31"/>
      <c r="T15" s="22"/>
    </row>
    <row r="16" spans="1:20" ht="69" customHeight="1" x14ac:dyDescent="0.3">
      <c r="A16" s="19">
        <v>2</v>
      </c>
      <c r="B16" s="12" t="s">
        <v>42</v>
      </c>
      <c r="C16" s="12" t="s">
        <v>22</v>
      </c>
      <c r="D16" s="12" t="s">
        <v>21</v>
      </c>
      <c r="E16" s="7">
        <v>240</v>
      </c>
      <c r="F16" s="8">
        <v>80</v>
      </c>
      <c r="G16" s="8">
        <v>6600</v>
      </c>
      <c r="H16" s="8">
        <v>3087</v>
      </c>
      <c r="I16" s="53">
        <v>5598700</v>
      </c>
      <c r="J16" s="53">
        <v>3127390.1862499998</v>
      </c>
      <c r="K16" s="17">
        <f t="shared" si="0"/>
        <v>0.46772727272727271</v>
      </c>
      <c r="L16" s="18">
        <f t="shared" si="1"/>
        <v>0.27911075218899778</v>
      </c>
      <c r="M16" s="18">
        <f t="shared" si="2"/>
        <v>0.55859220644971153</v>
      </c>
      <c r="N16" s="18" t="s">
        <v>52</v>
      </c>
      <c r="O16" s="18">
        <f t="shared" si="3"/>
        <v>0.46772727272727271</v>
      </c>
      <c r="P16" s="18">
        <f t="shared" si="4"/>
        <v>0.55859220644971153</v>
      </c>
      <c r="Q16" s="16">
        <v>404</v>
      </c>
      <c r="R16" s="16">
        <v>696</v>
      </c>
      <c r="S16" s="20"/>
    </row>
    <row r="17" spans="1:19" ht="67.5" customHeight="1" x14ac:dyDescent="0.3">
      <c r="A17" s="19">
        <v>3</v>
      </c>
      <c r="B17" s="12" t="s">
        <v>43</v>
      </c>
      <c r="C17" s="12" t="s">
        <v>36</v>
      </c>
      <c r="D17" s="12" t="s">
        <v>39</v>
      </c>
      <c r="E17" s="7">
        <v>240</v>
      </c>
      <c r="F17" s="8">
        <v>130</v>
      </c>
      <c r="G17" s="8">
        <v>60</v>
      </c>
      <c r="H17" s="8">
        <v>22</v>
      </c>
      <c r="I17" s="53">
        <v>59500</v>
      </c>
      <c r="J17" s="53">
        <v>35777.433750000004</v>
      </c>
      <c r="K17" s="17">
        <f t="shared" si="0"/>
        <v>0.36666666666666664</v>
      </c>
      <c r="L17" s="18">
        <f t="shared" si="1"/>
        <v>0.33030208912373737</v>
      </c>
      <c r="M17" s="18">
        <f t="shared" si="2"/>
        <v>0.6013014075630253</v>
      </c>
      <c r="N17" s="18" t="s">
        <v>53</v>
      </c>
      <c r="O17" s="18">
        <f t="shared" si="3"/>
        <v>0.36666666666666664</v>
      </c>
      <c r="P17" s="18">
        <f t="shared" si="4"/>
        <v>0.6013014075630253</v>
      </c>
      <c r="Q17" s="16">
        <v>9</v>
      </c>
      <c r="R17" s="16">
        <v>13</v>
      </c>
      <c r="S17" s="20"/>
    </row>
    <row r="18" spans="1:19" ht="64.5" customHeight="1" x14ac:dyDescent="0.3">
      <c r="A18" s="19">
        <v>4</v>
      </c>
      <c r="B18" s="12" t="s">
        <v>33</v>
      </c>
      <c r="C18" s="12" t="s">
        <v>31</v>
      </c>
      <c r="D18" s="12" t="s">
        <v>39</v>
      </c>
      <c r="E18" s="7">
        <v>240</v>
      </c>
      <c r="F18" s="8">
        <v>130</v>
      </c>
      <c r="G18" s="8">
        <v>800</v>
      </c>
      <c r="H18" s="8">
        <f>198+232</f>
        <v>430</v>
      </c>
      <c r="I18" s="53">
        <v>39500</v>
      </c>
      <c r="J18" s="53">
        <v>35777.433750000004</v>
      </c>
      <c r="K18" s="17">
        <f t="shared" si="0"/>
        <v>0.53749999999999998</v>
      </c>
      <c r="L18" s="18">
        <f t="shared" si="1"/>
        <v>0.32143894101031395</v>
      </c>
      <c r="M18" s="18">
        <f t="shared" si="2"/>
        <v>0.90575781645569631</v>
      </c>
      <c r="N18" s="18" t="s">
        <v>54</v>
      </c>
      <c r="O18" s="18">
        <f t="shared" si="3"/>
        <v>0.53749999999999998</v>
      </c>
      <c r="P18" s="18">
        <f t="shared" si="4"/>
        <v>0.90575781645569631</v>
      </c>
      <c r="Q18" s="16">
        <v>331</v>
      </c>
      <c r="R18" s="16">
        <v>99</v>
      </c>
      <c r="S18" s="49"/>
    </row>
    <row r="19" spans="1:19" ht="51.75" customHeight="1" x14ac:dyDescent="0.3">
      <c r="A19" s="19">
        <v>5</v>
      </c>
      <c r="B19" s="12" t="s">
        <v>44</v>
      </c>
      <c r="C19" s="12" t="s">
        <v>32</v>
      </c>
      <c r="D19" s="12" t="s">
        <v>39</v>
      </c>
      <c r="E19" s="7">
        <v>240</v>
      </c>
      <c r="F19" s="8">
        <v>80</v>
      </c>
      <c r="G19" s="8">
        <v>900</v>
      </c>
      <c r="H19" s="8">
        <v>981</v>
      </c>
      <c r="I19" s="53">
        <v>629500</v>
      </c>
      <c r="J19" s="53">
        <v>188803.30125000002</v>
      </c>
      <c r="K19" s="17">
        <f t="shared" si="0"/>
        <v>1.0900000000000001</v>
      </c>
      <c r="L19" s="18">
        <f t="shared" si="1"/>
        <v>1.2114106682408092</v>
      </c>
      <c r="M19" s="18">
        <f t="shared" si="2"/>
        <v>0.2999258161239079</v>
      </c>
      <c r="N19" s="18" t="s">
        <v>55</v>
      </c>
      <c r="O19" s="18">
        <f t="shared" si="3"/>
        <v>1.0900000000000001</v>
      </c>
      <c r="P19" s="18">
        <f t="shared" si="4"/>
        <v>0.2999258161239079</v>
      </c>
      <c r="Q19" s="16">
        <v>207</v>
      </c>
      <c r="R19" s="16">
        <v>774</v>
      </c>
      <c r="S19" s="20"/>
    </row>
    <row r="20" spans="1:19" ht="54" customHeight="1" x14ac:dyDescent="0.3">
      <c r="A20" s="19">
        <v>6</v>
      </c>
      <c r="B20" s="12" t="s">
        <v>34</v>
      </c>
      <c r="C20" s="12" t="s">
        <v>38</v>
      </c>
      <c r="D20" s="12" t="s">
        <v>39</v>
      </c>
      <c r="E20" s="7">
        <v>240</v>
      </c>
      <c r="F20" s="8">
        <v>80</v>
      </c>
      <c r="G20" s="8">
        <v>70</v>
      </c>
      <c r="H20" s="8">
        <v>78</v>
      </c>
      <c r="I20" s="53">
        <v>809500</v>
      </c>
      <c r="J20" s="53">
        <v>244173.86624999999</v>
      </c>
      <c r="K20" s="17">
        <f t="shared" si="0"/>
        <v>1.1142857142857143</v>
      </c>
      <c r="L20" s="18">
        <f t="shared" si="1"/>
        <v>1.231382511114367</v>
      </c>
      <c r="M20" s="18">
        <f t="shared" si="2"/>
        <v>0.30163541229153795</v>
      </c>
      <c r="N20" s="18" t="s">
        <v>59</v>
      </c>
      <c r="O20" s="18">
        <f t="shared" si="3"/>
        <v>1.1142857142857143</v>
      </c>
      <c r="P20" s="18">
        <f t="shared" si="4"/>
        <v>0.30163541229153795</v>
      </c>
      <c r="Q20" s="16">
        <v>47</v>
      </c>
      <c r="R20" s="16">
        <v>31</v>
      </c>
      <c r="S20" s="20"/>
    </row>
    <row r="21" spans="1:19" ht="54.75" customHeight="1" x14ac:dyDescent="0.3">
      <c r="A21" s="19">
        <v>7</v>
      </c>
      <c r="B21" s="12" t="s">
        <v>35</v>
      </c>
      <c r="C21" s="12" t="s">
        <v>37</v>
      </c>
      <c r="D21" s="12" t="s">
        <v>39</v>
      </c>
      <c r="E21" s="7">
        <v>240</v>
      </c>
      <c r="F21" s="8">
        <v>80</v>
      </c>
      <c r="G21" s="8">
        <v>2000</v>
      </c>
      <c r="H21" s="8">
        <v>1341</v>
      </c>
      <c r="I21" s="53">
        <v>39500</v>
      </c>
      <c r="J21" s="53">
        <v>38498.346250000002</v>
      </c>
      <c r="K21" s="17">
        <f t="shared" si="0"/>
        <v>0.67049999999999998</v>
      </c>
      <c r="L21" s="18">
        <f t="shared" si="1"/>
        <v>0.22931504492871563</v>
      </c>
      <c r="M21" s="18">
        <f t="shared" si="2"/>
        <v>0.97464167721518991</v>
      </c>
      <c r="N21" s="18" t="s">
        <v>60</v>
      </c>
      <c r="O21" s="18">
        <f t="shared" si="3"/>
        <v>0.67049999999999998</v>
      </c>
      <c r="P21" s="18">
        <f t="shared" si="4"/>
        <v>0.97464167721518991</v>
      </c>
      <c r="Q21" s="16">
        <v>865</v>
      </c>
      <c r="R21" s="16">
        <v>476</v>
      </c>
      <c r="S21" s="20"/>
    </row>
    <row r="22" spans="1:19" ht="45" customHeight="1" x14ac:dyDescent="0.3">
      <c r="A22" s="19">
        <v>8</v>
      </c>
      <c r="B22" s="12" t="s">
        <v>45</v>
      </c>
      <c r="C22" s="12" t="s">
        <v>40</v>
      </c>
      <c r="D22" s="12" t="s">
        <v>39</v>
      </c>
      <c r="E22" s="7">
        <v>240</v>
      </c>
      <c r="F22" s="8">
        <v>80</v>
      </c>
      <c r="G22" s="8">
        <v>10000</v>
      </c>
      <c r="H22" s="8">
        <v>28073</v>
      </c>
      <c r="I22" s="53">
        <v>87506</v>
      </c>
      <c r="J22" s="53">
        <v>38498.346250000002</v>
      </c>
      <c r="K22" s="17">
        <f t="shared" si="0"/>
        <v>2.8073000000000001</v>
      </c>
      <c r="L22" s="18">
        <f t="shared" si="1"/>
        <v>2.1269796214514889</v>
      </c>
      <c r="M22" s="18">
        <f t="shared" si="2"/>
        <v>0.43995093193609586</v>
      </c>
      <c r="N22" s="18" t="s">
        <v>56</v>
      </c>
      <c r="O22" s="18">
        <f t="shared" si="3"/>
        <v>2.8073000000000001</v>
      </c>
      <c r="P22" s="18">
        <f t="shared" si="4"/>
        <v>0.43995093193609586</v>
      </c>
      <c r="Q22" s="16">
        <v>12770</v>
      </c>
      <c r="R22" s="16">
        <v>15303</v>
      </c>
      <c r="S22" s="20"/>
    </row>
    <row r="23" spans="1:19" ht="35.1" customHeight="1" x14ac:dyDescent="0.3">
      <c r="A23" s="36">
        <v>9</v>
      </c>
      <c r="B23" s="37" t="s">
        <v>46</v>
      </c>
      <c r="C23" s="37" t="s">
        <v>49</v>
      </c>
      <c r="D23" s="38" t="s">
        <v>47</v>
      </c>
      <c r="E23" s="37">
        <v>365</v>
      </c>
      <c r="F23" s="21">
        <f>E23/2</f>
        <v>182.5</v>
      </c>
      <c r="G23" s="39">
        <v>7282400</v>
      </c>
      <c r="H23" s="39">
        <v>4326488.51</v>
      </c>
      <c r="I23" s="39">
        <v>7282400</v>
      </c>
      <c r="J23" s="39">
        <v>4326488.51</v>
      </c>
      <c r="K23" s="40">
        <f t="shared" si="0"/>
        <v>0.59410201444578703</v>
      </c>
      <c r="L23" s="41">
        <f t="shared" si="1"/>
        <v>0.5</v>
      </c>
      <c r="M23" s="41">
        <f t="shared" si="2"/>
        <v>0.59410201444578703</v>
      </c>
      <c r="N23" s="41" t="s">
        <v>57</v>
      </c>
      <c r="O23" s="18">
        <f t="shared" si="3"/>
        <v>0.59410201444578703</v>
      </c>
      <c r="P23" s="41">
        <f t="shared" si="4"/>
        <v>0.59410201444578703</v>
      </c>
      <c r="Q23" s="42" t="s">
        <v>48</v>
      </c>
      <c r="R23" s="42" t="s">
        <v>48</v>
      </c>
      <c r="S23" s="43"/>
    </row>
    <row r="24" spans="1:19" ht="35.1" customHeight="1" x14ac:dyDescent="0.3">
      <c r="A24" s="54" t="s">
        <v>50</v>
      </c>
      <c r="B24" s="55"/>
      <c r="C24" s="55"/>
      <c r="D24" s="56"/>
      <c r="E24" s="44">
        <v>365</v>
      </c>
      <c r="F24" s="44">
        <v>183</v>
      </c>
      <c r="G24" s="45">
        <f>SUM(G17:G22)+3100</f>
        <v>16930</v>
      </c>
      <c r="H24" s="45">
        <f>SUM(H17:H22)+3100</f>
        <v>34025</v>
      </c>
      <c r="I24" s="46">
        <f>SUM(I15:I23)</f>
        <v>35322400</v>
      </c>
      <c r="J24" s="46">
        <f t="shared" ref="J24" si="5">SUM(J15:J23)</f>
        <v>20119474.609999999</v>
      </c>
      <c r="K24" s="47">
        <f>AVERAGE(K15:K23)</f>
        <v>0.90534240756949336</v>
      </c>
      <c r="L24" s="47">
        <f>AVERAGE(L15:L23)</f>
        <v>0.72405464415534815</v>
      </c>
      <c r="M24" s="47">
        <f>AVERAGE(M15:M23)</f>
        <v>0.58417054875574015</v>
      </c>
      <c r="N24" s="47" t="s">
        <v>48</v>
      </c>
      <c r="O24" s="47">
        <f>AVERAGE(O15:O23)</f>
        <v>0.90534240756949336</v>
      </c>
      <c r="P24" s="47">
        <f>AVERAGE(P15:P23)</f>
        <v>0.58417054875574015</v>
      </c>
      <c r="Q24" s="48">
        <f>SUM(Q15:Q22)</f>
        <v>15475</v>
      </c>
      <c r="R24" s="48">
        <f>SUM(R15:R22)</f>
        <v>18550</v>
      </c>
      <c r="S24" s="50"/>
    </row>
    <row r="25" spans="1:19" x14ac:dyDescent="0.3">
      <c r="G25" s="10"/>
      <c r="H25" s="10"/>
      <c r="I25" s="10"/>
      <c r="J25" s="23"/>
    </row>
    <row r="26" spans="1:19" x14ac:dyDescent="0.3">
      <c r="E26" s="10"/>
      <c r="I26" s="10"/>
    </row>
    <row r="29" spans="1:19" x14ac:dyDescent="0.3">
      <c r="I29" s="9"/>
    </row>
    <row r="32" spans="1:19" x14ac:dyDescent="0.3">
      <c r="E32" s="11"/>
    </row>
    <row r="33" spans="5:9" x14ac:dyDescent="0.3">
      <c r="E33" s="11"/>
    </row>
    <row r="35" spans="5:9" x14ac:dyDescent="0.3">
      <c r="I35" s="23"/>
    </row>
    <row r="49" spans="7:7" x14ac:dyDescent="0.3">
      <c r="G49" s="35"/>
    </row>
    <row r="51" spans="7:7" x14ac:dyDescent="0.3">
      <c r="G51" s="23"/>
    </row>
    <row r="52" spans="7:7" x14ac:dyDescent="0.3">
      <c r="G52" s="23"/>
    </row>
    <row r="53" spans="7:7" x14ac:dyDescent="0.3">
      <c r="G53" s="23"/>
    </row>
    <row r="54" spans="7:7" x14ac:dyDescent="0.3">
      <c r="G54" s="23"/>
    </row>
    <row r="55" spans="7:7" x14ac:dyDescent="0.3">
      <c r="G55" s="23"/>
    </row>
  </sheetData>
  <mergeCells count="32">
    <mergeCell ref="S12:S14"/>
    <mergeCell ref="L7:S7"/>
    <mergeCell ref="L8:S8"/>
    <mergeCell ref="L9:S9"/>
    <mergeCell ref="L10:S10"/>
    <mergeCell ref="L11:S11"/>
    <mergeCell ref="Q12:R12"/>
    <mergeCell ref="Q13:Q14"/>
    <mergeCell ref="R13:R14"/>
    <mergeCell ref="K12:P12"/>
    <mergeCell ref="A8:B8"/>
    <mergeCell ref="C8:K8"/>
    <mergeCell ref="A7:B7"/>
    <mergeCell ref="C7:D7"/>
    <mergeCell ref="E7:F7"/>
    <mergeCell ref="G7:K7"/>
    <mergeCell ref="A24:D24"/>
    <mergeCell ref="N14:O14"/>
    <mergeCell ref="A9:B9"/>
    <mergeCell ref="C9:K9"/>
    <mergeCell ref="A10:B10"/>
    <mergeCell ref="C10:K10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J12:J13"/>
  </mergeCells>
  <pageMargins left="0.70866141732283472" right="0.15748031496062992" top="0.26" bottom="0.17" header="0.23622047244094491" footer="0.16"/>
  <pageSetup paperSize="5" scale="65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Avance POA mensual 2023</vt:lpstr>
      <vt:lpstr>'Avance POA mensual 2023'!Área_de_impresión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</dc:creator>
  <cp:lastModifiedBy>Lic Angel</cp:lastModifiedBy>
  <cp:lastPrinted>2023-08-15T20:58:53Z</cp:lastPrinted>
  <dcterms:created xsi:type="dcterms:W3CDTF">2018-01-11T20:46:38Z</dcterms:created>
  <dcterms:modified xsi:type="dcterms:W3CDTF">2023-08-16T19:07:48Z</dcterms:modified>
</cp:coreProperties>
</file>