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RO\Desktop\ejercicio 2023\ASE_Criterios_CP_2022_OAEPP\ASE_Criterios_CP_2022_OAEPP\Formatos\Formatos\4.7. ED\"/>
    </mc:Choice>
  </mc:AlternateContent>
  <bookViews>
    <workbookView xWindow="120" yWindow="15" windowWidth="12240" windowHeight="5445" tabRatio="439"/>
  </bookViews>
  <sheets>
    <sheet name="pbr" sheetId="5" r:id="rId1"/>
  </sheets>
  <definedNames>
    <definedName name="_xlnm.Print_Titles" localSheetId="0">pbr!$1:$4</definedName>
  </definedNames>
  <calcPr calcId="152511"/>
</workbook>
</file>

<file path=xl/calcChain.xml><?xml version="1.0" encoding="utf-8"?>
<calcChain xmlns="http://schemas.openxmlformats.org/spreadsheetml/2006/main">
  <c r="M236" i="5" l="1"/>
  <c r="L236" i="5"/>
  <c r="K236" i="5"/>
  <c r="J236" i="5"/>
  <c r="I236" i="5"/>
  <c r="C230" i="5"/>
  <c r="C219" i="5"/>
  <c r="O170" i="5"/>
  <c r="N110" i="5" l="1"/>
  <c r="O149" i="5" l="1"/>
  <c r="D292" i="5" l="1"/>
  <c r="C292" i="5"/>
  <c r="D288" i="5"/>
  <c r="C288" i="5"/>
  <c r="N269" i="5" l="1"/>
  <c r="N265" i="5"/>
  <c r="O261" i="5"/>
  <c r="N260" i="5"/>
  <c r="D280" i="5"/>
  <c r="C280" i="5"/>
  <c r="D276" i="5"/>
  <c r="C276" i="5"/>
  <c r="L32" i="5" l="1"/>
  <c r="O31" i="5"/>
  <c r="O82" i="5" l="1"/>
  <c r="O84" i="5"/>
  <c r="N181" i="5" l="1"/>
  <c r="D33" i="5" l="1"/>
  <c r="L216" i="5" l="1"/>
  <c r="O203" i="5"/>
  <c r="O193" i="5"/>
  <c r="O157" i="5" l="1"/>
  <c r="C245" i="5" l="1"/>
  <c r="D245" i="5"/>
  <c r="D241" i="5"/>
  <c r="C241" i="5"/>
  <c r="C162" i="5" l="1"/>
  <c r="D162" i="5"/>
  <c r="C166" i="5"/>
  <c r="D166" i="5"/>
  <c r="O23" i="5" l="1"/>
  <c r="D132" i="5" l="1"/>
  <c r="D121" i="5"/>
  <c r="O53" i="5" l="1"/>
  <c r="O57" i="5"/>
  <c r="N60" i="5"/>
  <c r="H58" i="5"/>
  <c r="M60" i="5"/>
  <c r="L60" i="5"/>
  <c r="K60" i="5"/>
  <c r="J60" i="5"/>
  <c r="I60" i="5"/>
  <c r="H60" i="5"/>
  <c r="N50" i="5"/>
  <c r="C143" i="5" l="1"/>
  <c r="C132" i="5"/>
  <c r="C234" i="5" l="1"/>
  <c r="C223" i="5"/>
  <c r="C212" i="5"/>
  <c r="N197" i="5"/>
  <c r="C121" i="5" l="1"/>
  <c r="N106" i="5"/>
  <c r="M58" i="5"/>
  <c r="L58" i="5"/>
  <c r="K58" i="5"/>
  <c r="J58" i="5"/>
  <c r="I58" i="5"/>
  <c r="C154" i="5" l="1"/>
  <c r="D143" i="5" l="1"/>
  <c r="D154" i="5"/>
  <c r="D212" i="5"/>
  <c r="D223" i="5"/>
  <c r="D234" i="5"/>
  <c r="C177" i="5" l="1"/>
  <c r="N46" i="5" l="1"/>
  <c r="N42" i="5"/>
  <c r="C208" i="5" l="1"/>
  <c r="N188" i="5"/>
  <c r="C173" i="5"/>
  <c r="C150" i="5"/>
  <c r="C139" i="5"/>
  <c r="C117" i="5"/>
  <c r="N97" i="5" l="1"/>
  <c r="O107" i="5" s="1"/>
  <c r="N75" i="5" l="1"/>
  <c r="D230" i="5" l="1"/>
  <c r="D219" i="5"/>
  <c r="D208" i="5" l="1"/>
  <c r="N201" i="5"/>
  <c r="N192" i="5"/>
  <c r="D173" i="5"/>
  <c r="D150" i="5"/>
  <c r="D139" i="5"/>
  <c r="D128" i="5" l="1"/>
  <c r="D117" i="5" l="1"/>
  <c r="N101" i="5"/>
  <c r="N79" i="5" s="1"/>
  <c r="N88" i="5"/>
  <c r="N64" i="5"/>
  <c r="D177" i="5" l="1"/>
  <c r="J24" i="5" l="1"/>
</calcChain>
</file>

<file path=xl/sharedStrings.xml><?xml version="1.0" encoding="utf-8"?>
<sst xmlns="http://schemas.openxmlformats.org/spreadsheetml/2006/main" count="1489" uniqueCount="347">
  <si>
    <t>Unidad de Medida</t>
  </si>
  <si>
    <t>Pacientes</t>
  </si>
  <si>
    <t>Muerte</t>
  </si>
  <si>
    <t>Tasa de Mortalidad materna y tasa de mortalidad perinatal en la región</t>
  </si>
  <si>
    <t>Tasa de mortalidad materna y tasa de mortalidad perinatal en la unidad</t>
  </si>
  <si>
    <t>Total de defunciones maternas ocurridas en un periodo en el HMNiG/total de atenciones obstetricas en el mismo periodo x 100.
total de muertes perinatales en un periodo/total de nacidos vivos en el mismo periodo x100</t>
  </si>
  <si>
    <t>Anual</t>
  </si>
  <si>
    <t>Mujeres de alto riesgo atendidas en el servicio de urgencias / total de mujeres de atendidas en el servicio de urgencias x 100</t>
  </si>
  <si>
    <t xml:space="preserve">Porcentaje de mujeres embarazadas de alto riesgo  atendidas de manera integral en el hmnIg  </t>
  </si>
  <si>
    <t xml:space="preserve">Recien nacidos en estado critico ingresados a la UCIN / total de nacidos atendidos del HMNiG x 100   </t>
  </si>
  <si>
    <t>HOSPITAL DE LA MADRE Y EL NIÑO INDÍGENA GUERRERENSE</t>
  </si>
  <si>
    <t>DESARROLLO SOCIAL</t>
  </si>
  <si>
    <t>PRESTACIÓN DE SERVICIOS DE SALUD A LA PERSONA</t>
  </si>
  <si>
    <t>SALUD</t>
  </si>
  <si>
    <t>RAMO/ SECTOR</t>
  </si>
  <si>
    <t>PROGRAMA PRESUPUESTARIO</t>
  </si>
  <si>
    <t>ACTIVIDAD INSTITUCIONAL</t>
  </si>
  <si>
    <t>SUBFUNCIÓN</t>
  </si>
  <si>
    <t>FUNCIÓN</t>
  </si>
  <si>
    <t>FINALIDAD</t>
  </si>
  <si>
    <t>11300</t>
  </si>
  <si>
    <t>13200</t>
  </si>
  <si>
    <t>13400</t>
  </si>
  <si>
    <t>14100</t>
  </si>
  <si>
    <t>17100</t>
  </si>
  <si>
    <t>21100</t>
  </si>
  <si>
    <t>21200</t>
  </si>
  <si>
    <t>21400</t>
  </si>
  <si>
    <t>21600</t>
  </si>
  <si>
    <t>22100</t>
  </si>
  <si>
    <t>22300</t>
  </si>
  <si>
    <t>24600</t>
  </si>
  <si>
    <t>24700</t>
  </si>
  <si>
    <t>24900</t>
  </si>
  <si>
    <t>25100</t>
  </si>
  <si>
    <t>25300</t>
  </si>
  <si>
    <t>25400</t>
  </si>
  <si>
    <t>25500</t>
  </si>
  <si>
    <t>COMBUSTIBLES, LUBRICANTES Y ADITIVOS</t>
  </si>
  <si>
    <t>26100</t>
  </si>
  <si>
    <t>29100</t>
  </si>
  <si>
    <t>29500</t>
  </si>
  <si>
    <t>29600</t>
  </si>
  <si>
    <t>29800</t>
  </si>
  <si>
    <t>31200</t>
  </si>
  <si>
    <t>31400</t>
  </si>
  <si>
    <t>31800</t>
  </si>
  <si>
    <t>33600</t>
  </si>
  <si>
    <t>33900</t>
  </si>
  <si>
    <t>34100</t>
  </si>
  <si>
    <t>34400</t>
  </si>
  <si>
    <t>35400</t>
  </si>
  <si>
    <t>35500</t>
  </si>
  <si>
    <t>35700</t>
  </si>
  <si>
    <t>37200</t>
  </si>
  <si>
    <t>37500</t>
  </si>
  <si>
    <t>38200</t>
  </si>
  <si>
    <t>39800</t>
  </si>
  <si>
    <t>Total</t>
  </si>
  <si>
    <t>RECURSO</t>
  </si>
  <si>
    <t>ATENCIÓN DEL PARTO Y PUESPERIO SEGURO</t>
  </si>
  <si>
    <t>ESTIDADES PARA ESTATALES Y FIDEICOMISOS</t>
  </si>
  <si>
    <t>12200</t>
  </si>
  <si>
    <t>35900</t>
  </si>
  <si>
    <t>1. DATOS GENERALES</t>
  </si>
  <si>
    <t>1.1. Dependencia u organismo Descentralizado:</t>
  </si>
  <si>
    <t>HOSPITAL DE LA MADRE Y EL NIÑO INDIGENA GUERRERENSE</t>
  </si>
  <si>
    <t>2.1 Clasificacion funcional:</t>
  </si>
  <si>
    <t>2.1.1.1. Funcion:</t>
  </si>
  <si>
    <t>2.1.1. Finalidad:</t>
  </si>
  <si>
    <t>1.3. Nombre del Programa Presupuestario (Pp):</t>
  </si>
  <si>
    <t>1.2. Unidad responsable:</t>
  </si>
  <si>
    <t>1.4. Mision:</t>
  </si>
  <si>
    <t>1.5. Vision:</t>
  </si>
  <si>
    <t>3.1. Eje Estrategico:</t>
  </si>
  <si>
    <t>3.2. Objetivo del Pp al que contribuye con  el PED</t>
  </si>
  <si>
    <t>3.3. Estrategia a seguir:</t>
  </si>
  <si>
    <t>3.6. Periodo que comprense el Pp:</t>
  </si>
  <si>
    <t>3 meses (   )</t>
  </si>
  <si>
    <t>6 meses (   )</t>
  </si>
  <si>
    <t>1 Año ( X )</t>
  </si>
  <si>
    <t>4.4. Monto del presupuesto asignado:</t>
  </si>
  <si>
    <t>4.5. fuente de Recursos:</t>
  </si>
  <si>
    <t>Estatal:</t>
  </si>
  <si>
    <t>Federal:</t>
  </si>
  <si>
    <t>Ingresos propios:</t>
  </si>
  <si>
    <t>4.6 Tipo de Pp:</t>
  </si>
  <si>
    <t>Nuevo: (  )</t>
  </si>
  <si>
    <t>En Proceso: ( X  )</t>
  </si>
  <si>
    <t>4.2. Problemática a resolver:</t>
  </si>
  <si>
    <t>4.3. Poblacion total a beneficiar:</t>
  </si>
  <si>
    <t>ATENCION DEL PARTO Y PUERPERIO</t>
  </si>
  <si>
    <t>DIRECCION GENERAL</t>
  </si>
  <si>
    <t>Proporcionar atención médica integral a mujeres embarazadas de alto riesgo con problemas obstétricos y recién nacidos con problemas neonatales, pretendiendo su satisfacción a través de la consideración de su cultura, expectativas, condiciones sociales y eficacia clínica</t>
  </si>
  <si>
    <t xml:space="preserve">Convertirse en una institución de excelencia, con alta capacidad resolutiva, para brindar servicios especializados, para la mujer embarazada de alto riesgo y del recién nacido, formada por personal con competencias técnicas, humanas y culturales. </t>
  </si>
  <si>
    <t>ATENCION DEL PARTO Y PUERPERIO SEGURO</t>
  </si>
  <si>
    <t>2.1.1.1.1.1 Modalidad:</t>
  </si>
  <si>
    <t>PRESTACION DE SERVICIOS PUBLICOS</t>
  </si>
  <si>
    <t>MEJORAR LA ATENCION MEDICA MATERNO-INFANTIL ESPECIALIZADA</t>
  </si>
  <si>
    <t>DISMINUIR LA MUERTE MATERNA Y PERINATAL</t>
  </si>
  <si>
    <t>4.3.1 total beneficiarios:</t>
  </si>
  <si>
    <t>4.1. Clave Presupuestal:</t>
  </si>
  <si>
    <t>E</t>
  </si>
  <si>
    <t>Formula</t>
  </si>
  <si>
    <t>Programado</t>
  </si>
  <si>
    <t>Junio</t>
  </si>
  <si>
    <t>Mayo</t>
  </si>
  <si>
    <t>Abril</t>
  </si>
  <si>
    <t>Marzo</t>
  </si>
  <si>
    <t>Febrero</t>
  </si>
  <si>
    <t>Enero</t>
  </si>
  <si>
    <t>Frecuencia de medida</t>
  </si>
  <si>
    <t>Metas</t>
  </si>
  <si>
    <t xml:space="preserve">Julio </t>
  </si>
  <si>
    <t>Agosto</t>
  </si>
  <si>
    <t>Septiembre</t>
  </si>
  <si>
    <t>Octubre</t>
  </si>
  <si>
    <t>Noviembre</t>
  </si>
  <si>
    <t>Diciembre</t>
  </si>
  <si>
    <t>Presupuesto</t>
  </si>
  <si>
    <t xml:space="preserve">INDICADOR </t>
  </si>
  <si>
    <t>Realizado</t>
  </si>
  <si>
    <t>Metas         maternas</t>
  </si>
  <si>
    <t>Metas perinatales</t>
  </si>
  <si>
    <t>Trimestral</t>
  </si>
  <si>
    <t>Cantidad Anual</t>
  </si>
  <si>
    <t>1.2. Otorgar atencion integral y de calidad en la consulta externa de control prenatal</t>
  </si>
  <si>
    <t>1.3. Garantizar la atención segura del parto y puerperio en el area hospitalaria</t>
  </si>
  <si>
    <t>Estudios</t>
  </si>
  <si>
    <t>2do Trimestre</t>
  </si>
  <si>
    <t>3er Trimrestre</t>
  </si>
  <si>
    <t>4to trimestre</t>
  </si>
  <si>
    <t>1er  trimestre</t>
  </si>
  <si>
    <t>2.1. Proporcionar atencion especializada al recien nacido en estado critico</t>
  </si>
  <si>
    <t xml:space="preserve">2.3. Otorgar atencion integral y de calidad en la consulta externa del recien nacido </t>
  </si>
  <si>
    <t>CALENDARIO</t>
  </si>
  <si>
    <t>Eje</t>
  </si>
  <si>
    <t>Objetivo</t>
  </si>
  <si>
    <t>Estrategia</t>
  </si>
  <si>
    <t>Sector</t>
  </si>
  <si>
    <t>UR</t>
  </si>
  <si>
    <t>Finalidad</t>
  </si>
  <si>
    <t>Función</t>
  </si>
  <si>
    <t>Subfunción</t>
  </si>
  <si>
    <t>Modalidad Pp</t>
  </si>
  <si>
    <t>3.3.1</t>
  </si>
  <si>
    <t>P27</t>
  </si>
  <si>
    <t>2.3.2</t>
  </si>
  <si>
    <t>PRESTACION DE SERVICIOS PÚBLICOS</t>
  </si>
  <si>
    <t>34500</t>
  </si>
  <si>
    <t>44200</t>
  </si>
  <si>
    <t>99100</t>
  </si>
  <si>
    <t>Porcentaje Programado</t>
  </si>
  <si>
    <t>Actividades</t>
  </si>
  <si>
    <t xml:space="preserve">Actividades </t>
  </si>
  <si>
    <t xml:space="preserve">2.2 Garantizar la atencion de los servicios preventivos en el recien nacido </t>
  </si>
  <si>
    <t>2. CLASIFICACION FUNCIONAL DEL GASTO</t>
  </si>
  <si>
    <t>4. CLASIFICACION PROGRAMATICA</t>
  </si>
  <si>
    <t xml:space="preserve">Sujetos a Relas de Operación, </t>
  </si>
  <si>
    <t>Desempeño de las funsiones:</t>
  </si>
  <si>
    <t>Prestacion de Servicios Publicos.</t>
  </si>
  <si>
    <t>MUJERES EMBARAZADAS DE ALTO RIESGO Y RECIEN NACIDOS COMPLICADOS</t>
  </si>
  <si>
    <t>CLASIFICACION ECONOMICA</t>
  </si>
  <si>
    <t>SIN RAMO</t>
  </si>
  <si>
    <t>GASTO CORRIENTE</t>
  </si>
  <si>
    <t>CLAVE PRESUPUESTARIA:</t>
  </si>
  <si>
    <t>CLASIFICACION ADMINISTRATIVA:</t>
  </si>
  <si>
    <t>ENTIDADES PARAESTATALES Y FIDEICOMISOS NO EMPRESARIALES Y NO FINANCIEROS</t>
  </si>
  <si>
    <r>
      <rPr>
        <b/>
        <sz val="11"/>
        <color theme="1"/>
        <rFont val="Calibri"/>
        <family val="2"/>
        <scheme val="minor"/>
      </rPr>
      <t>Nombre de beneficiarios:</t>
    </r>
    <r>
      <rPr>
        <sz val="11"/>
        <color theme="1"/>
        <rFont val="Calibri"/>
        <family val="2"/>
        <scheme val="minor"/>
      </rPr>
      <t xml:space="preserve">  Poblacion objetivo: Mujeres embarazadas de alto riesgo y recien nacidos en estado critico.</t>
    </r>
  </si>
  <si>
    <t xml:space="preserve">3. ALINEACION CON EL PLAN ESTATAL DE DESARROLLO (PED) </t>
  </si>
  <si>
    <t>IMPACTO SOCIAL:</t>
  </si>
  <si>
    <t>Dato regional: muertes maternas</t>
  </si>
  <si>
    <t>Datos INEGI</t>
  </si>
  <si>
    <t>Datos regional: muertes perinatales</t>
  </si>
  <si>
    <t>Datos hmnig muertes perinatales</t>
  </si>
  <si>
    <t>Datos hmnig muertes maternas</t>
  </si>
  <si>
    <t>UNIDAD ADMINISTRATIVA RESPONSABLE:</t>
  </si>
  <si>
    <t>Dirección Medica</t>
  </si>
  <si>
    <t>AREA GENERADORA:</t>
  </si>
  <si>
    <t>BENEFICIARIOS: (POBLACION Objetivo)</t>
  </si>
  <si>
    <t>Mujeres embarazadas</t>
  </si>
  <si>
    <t>Urgencias</t>
  </si>
  <si>
    <t>Consulta Externa</t>
  </si>
  <si>
    <t>Hospitalizacion</t>
  </si>
  <si>
    <t>poblacion abierta</t>
  </si>
  <si>
    <t>Unidad de cuidados Intencivos (UCIN)</t>
  </si>
  <si>
    <t xml:space="preserve">Recien nacido </t>
  </si>
  <si>
    <t>Mujeres embarazadas y recien nacidos</t>
  </si>
  <si>
    <r>
      <rPr>
        <b/>
        <sz val="11"/>
        <color theme="1"/>
        <rFont val="Calibri"/>
        <family val="2"/>
        <scheme val="minor"/>
      </rPr>
      <t xml:space="preserve">EFECTO ESPERADO: </t>
    </r>
    <r>
      <rPr>
        <sz val="11"/>
        <color theme="1"/>
        <rFont val="Calibri"/>
        <family val="2"/>
        <scheme val="minor"/>
      </rPr>
      <t>REDUCIR LA MUERTE MATERNA Y PERINATAL 0%</t>
    </r>
  </si>
  <si>
    <t>CLASIFICACIÓN POR OBJETO DEL GASTO</t>
  </si>
  <si>
    <r>
      <t xml:space="preserve">2.1.1.1.1. Subfuncion:  </t>
    </r>
    <r>
      <rPr>
        <sz val="11"/>
        <color theme="1"/>
        <rFont val="Calibri"/>
        <family val="2"/>
        <scheme val="minor"/>
      </rPr>
      <t>PRESTACION DE SERVICIOS DE SALUD A LA PERSONA</t>
    </r>
  </si>
  <si>
    <t xml:space="preserve">Total de defunciones maternas ocurridas en un periodo en el HMNiG/total de atenciones obstetricas en el mismo periodo x 100.                   
</t>
  </si>
  <si>
    <t xml:space="preserve">                   
total de muertes perinatales en un periodo/total de nacidos vivos en el mismo periodo x100</t>
  </si>
  <si>
    <t>Archivo clinico</t>
  </si>
  <si>
    <r>
      <rPr>
        <b/>
        <sz val="11"/>
        <color theme="1"/>
        <rFont val="Calibri"/>
        <family val="2"/>
        <scheme val="minor"/>
      </rPr>
      <t xml:space="preserve">(B) </t>
    </r>
    <r>
      <rPr>
        <sz val="11"/>
        <color theme="1"/>
        <rFont val="Calibri"/>
        <family val="2"/>
        <scheme val="minor"/>
      </rPr>
      <t>Total de muertes maternas/total de nacidos vivos en el mismo periodo x 100</t>
    </r>
  </si>
  <si>
    <t>(A):</t>
  </si>
  <si>
    <t>(B):</t>
  </si>
  <si>
    <t>COMPONENTE 1:                    Atención médica integral a mujeres embarazadas de alto riesgo</t>
  </si>
  <si>
    <t xml:space="preserve">1.1: Otorgar atencion integral y de calidad en el servicio de urgencias a pacientes preclampticas, eclampticas y de hemorragia obstetrica </t>
  </si>
  <si>
    <r>
      <rPr>
        <b/>
        <sz val="11"/>
        <color theme="1"/>
        <rFont val="Calibri"/>
        <family val="2"/>
        <scheme val="minor"/>
      </rPr>
      <t xml:space="preserve">COMPONENTE 1: </t>
    </r>
    <r>
      <rPr>
        <b/>
        <i/>
        <sz val="11"/>
        <color theme="1"/>
        <rFont val="Calibri"/>
        <family val="2"/>
        <scheme val="minor"/>
      </rPr>
      <t>Atención médica integral a mujeres embarazadas de alto riesgo</t>
    </r>
  </si>
  <si>
    <t>1.6. Garantizar la atencion por cesárea.</t>
  </si>
  <si>
    <t>Labor de parto</t>
  </si>
  <si>
    <r>
      <rPr>
        <b/>
        <sz val="11"/>
        <color theme="1"/>
        <rFont val="Calibri"/>
        <family val="2"/>
        <scheme val="minor"/>
      </rPr>
      <t>COMPONENTE 2</t>
    </r>
    <r>
      <rPr>
        <sz val="11"/>
        <color theme="1"/>
        <rFont val="Calibri"/>
        <family val="2"/>
        <scheme val="minor"/>
      </rPr>
      <t xml:space="preserve">:   </t>
    </r>
    <r>
      <rPr>
        <b/>
        <i/>
        <sz val="11"/>
        <color theme="1"/>
        <rFont val="Calibri"/>
        <family val="2"/>
        <scheme val="minor"/>
      </rPr>
      <t>Atención médica especializada al recien nacido</t>
    </r>
  </si>
  <si>
    <t xml:space="preserve"> Porcentaje de recien nacidos en estado critico ingresados a la UCIN </t>
  </si>
  <si>
    <t>pacientes</t>
  </si>
  <si>
    <t>Mujeres con obstetricia:</t>
  </si>
  <si>
    <t>Mujeres atendidas en el servicio de urgencias:</t>
  </si>
  <si>
    <t>Atención Prenatal:</t>
  </si>
  <si>
    <t>Atendidas por parto:</t>
  </si>
  <si>
    <t>Atendidas en el servicio de hospitalizacion:</t>
  </si>
  <si>
    <t>Estudios programados:</t>
  </si>
  <si>
    <t>Estudios realizados:</t>
  </si>
  <si>
    <t>Realizadas:</t>
  </si>
  <si>
    <t>Pogramadas:</t>
  </si>
  <si>
    <t>Recien nacido en el HMNIG</t>
  </si>
  <si>
    <t>Recien nacido atendido en UCIN</t>
  </si>
  <si>
    <t>Atendidos en consulta externa:</t>
  </si>
  <si>
    <t>Atencion preventiva  consulta externa:</t>
  </si>
  <si>
    <t>Atencion R.N. vivos consulta externa:</t>
  </si>
  <si>
    <t>Atención Integral consulta externa:</t>
  </si>
  <si>
    <t>Nacidos Vivos:</t>
  </si>
  <si>
    <t>Muertes maternas:</t>
  </si>
  <si>
    <t>Mujeres de alto riesgo atendidas en urgencias:</t>
  </si>
  <si>
    <t>atendidas en el servicio de urgencias:</t>
  </si>
  <si>
    <t>Mujeres atendidas en urgencias</t>
  </si>
  <si>
    <t>Estudios Laboratorio</t>
  </si>
  <si>
    <t>Cesáreas</t>
  </si>
  <si>
    <t>1.5. otogar estudios de laborarorio a mujeres embarazdas de alto riesgo y recien nacidos</t>
  </si>
  <si>
    <t>programados:</t>
  </si>
  <si>
    <t>realizados:</t>
  </si>
  <si>
    <t>dias</t>
  </si>
  <si>
    <t>Dias de estancia programada:</t>
  </si>
  <si>
    <t>Dias de estancia:</t>
  </si>
  <si>
    <t>2.4. Otorgar atencion integral y de calidad en la Unidad de Cuidados Intensivos (UCIN).</t>
  </si>
  <si>
    <t>Eventos obstetricos</t>
  </si>
  <si>
    <t>1.4. Garantizar la atencion especializada de obstetricia a mujeres embarazadas.</t>
  </si>
  <si>
    <t>Dias de estancia</t>
  </si>
  <si>
    <r>
      <rPr>
        <b/>
        <sz val="11"/>
        <color theme="1"/>
        <rFont val="Calibri"/>
        <family val="2"/>
        <scheme val="minor"/>
      </rPr>
      <t xml:space="preserve">(B) </t>
    </r>
    <r>
      <rPr>
        <sz val="11"/>
        <color theme="1"/>
        <rFont val="Calibri"/>
        <family val="2"/>
        <scheme val="minor"/>
      </rPr>
      <t>Total de muertes perinatales/total de nacidos vivos más defunciones en el mismo periodo x 100</t>
    </r>
  </si>
  <si>
    <t>&lt;1.41%</t>
  </si>
  <si>
    <t>&lt;0.10%</t>
  </si>
  <si>
    <t>muertes perinatales: 53</t>
  </si>
  <si>
    <t>Nv más Def:</t>
  </si>
  <si>
    <t>Programado eventos obstetricos</t>
  </si>
  <si>
    <t>Atendidas en consulta externa:</t>
  </si>
  <si>
    <t>Ingresados estado critico:</t>
  </si>
  <si>
    <t>nacidos atendidos en hmnig:</t>
  </si>
  <si>
    <t>NACIDOS ESTADO CRITICO</t>
  </si>
  <si>
    <t>24800</t>
  </si>
  <si>
    <t>29400</t>
  </si>
  <si>
    <t>33100</t>
  </si>
  <si>
    <r>
      <rPr>
        <b/>
        <sz val="16"/>
        <color theme="0"/>
        <rFont val="Calibri"/>
        <family val="2"/>
        <scheme val="minor"/>
      </rPr>
      <t>FIN</t>
    </r>
    <r>
      <rPr>
        <sz val="16"/>
        <color theme="0"/>
        <rFont val="Calibri"/>
        <family val="2"/>
        <scheme val="minor"/>
      </rPr>
      <t xml:space="preserve">: </t>
    </r>
    <r>
      <rPr>
        <b/>
        <sz val="16"/>
        <color theme="0"/>
        <rFont val="Calibri"/>
        <family val="2"/>
        <scheme val="minor"/>
      </rPr>
      <t>contribuir a reducir la mortalidad materna y perinatal</t>
    </r>
    <r>
      <rPr>
        <sz val="16"/>
        <color theme="0"/>
        <rFont val="Calibri"/>
        <family val="2"/>
        <scheme val="minor"/>
      </rPr>
      <t>.</t>
    </r>
  </si>
  <si>
    <t>2021/1</t>
  </si>
  <si>
    <t>representa el (%) anivel regional 2020</t>
  </si>
  <si>
    <t>Ingresados nacidos vivos estado critico: 144</t>
  </si>
  <si>
    <t>Ingresados estado critico atendidos UCIN:123</t>
  </si>
  <si>
    <t>2021/4</t>
  </si>
  <si>
    <t>(A) Defunciones Maternas en la region 2020:</t>
  </si>
  <si>
    <t>(A) Defunciones Maternas en el HMNIG 2021:</t>
  </si>
  <si>
    <t>(B) Defunciones perinatales en el HMNIG 2021:</t>
  </si>
  <si>
    <r>
      <rPr>
        <b/>
        <sz val="11"/>
        <color theme="0"/>
        <rFont val="Calibri"/>
        <family val="2"/>
        <scheme val="minor"/>
      </rPr>
      <t>PROGRAMA</t>
    </r>
    <r>
      <rPr>
        <sz val="11"/>
        <color theme="0"/>
        <rFont val="Calibri"/>
        <family val="2"/>
        <scheme val="minor"/>
      </rPr>
      <t>: Subsidios: Sector Social y Privado o Entidades federativas y Municipios</t>
    </r>
  </si>
  <si>
    <r>
      <rPr>
        <b/>
        <sz val="14"/>
        <color theme="0"/>
        <rFont val="Calibri"/>
        <family val="2"/>
        <scheme val="minor"/>
      </rPr>
      <t>PROPOSITO:</t>
    </r>
    <r>
      <rPr>
        <b/>
        <sz val="11"/>
        <color theme="0"/>
        <rFont val="Calibri"/>
        <family val="2"/>
        <scheme val="minor"/>
      </rPr>
      <t xml:space="preserve">   Atención del parto y puerperio de alto riesgo en mujeres  que acuden al HMNiG</t>
    </r>
  </si>
  <si>
    <r>
      <rPr>
        <b/>
        <sz val="11"/>
        <color theme="0"/>
        <rFont val="Calibri"/>
        <family val="2"/>
        <scheme val="minor"/>
      </rPr>
      <t>COMPONENTE 2</t>
    </r>
    <r>
      <rPr>
        <sz val="11"/>
        <color theme="0"/>
        <rFont val="Calibri"/>
        <family val="2"/>
        <scheme val="minor"/>
      </rPr>
      <t xml:space="preserve">:   </t>
    </r>
    <r>
      <rPr>
        <b/>
        <i/>
        <sz val="11"/>
        <color theme="0"/>
        <rFont val="Calibri"/>
        <family val="2"/>
        <scheme val="minor"/>
      </rPr>
      <t>Atención médica especializada al recien nacido</t>
    </r>
  </si>
  <si>
    <t>Impacto Regional 2021 (A):</t>
  </si>
  <si>
    <t>(B) Defunciones Martenas en la region 2022:</t>
  </si>
  <si>
    <t>(B) Defunciones Martenas en el HMNIG 2022:</t>
  </si>
  <si>
    <t>PRESUPUESTO BASADO EN RESULTADOS 2022</t>
  </si>
  <si>
    <t>2022/0</t>
  </si>
  <si>
    <t>2022/</t>
  </si>
  <si>
    <t>SUELDOS BASE AL PERSONAL PERMANENTE</t>
  </si>
  <si>
    <t>SUELDOS BASE AL PERSONAL EVENTUAL</t>
  </si>
  <si>
    <t>PRIMAS DE VACACIONES, DOMINICAL Y GRATIFICACIÓN DE FIN DE AÑO</t>
  </si>
  <si>
    <t>COMPENSACIONES</t>
  </si>
  <si>
    <t>APORTACIONES DE SEGURIDAD SOCIAL</t>
  </si>
  <si>
    <t>ESTÍMULOS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</si>
  <si>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</si>
  <si>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</si>
  <si>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</si>
  <si>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DE LIMPIEZA</t>
  </si>
  <si>
    <t>PRODUCTOS ALIMENTICIOS PARA PERSONAS</t>
  </si>
  <si>
    <t>UTENSILIOS PARA EL SERVICIO DE ALIMENTACIÓN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</si>
  <si>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</si>
  <si>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</si>
  <si>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</si>
  <si>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</si>
  <si>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</si>
  <si>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MEDICINAS Y PRODUCTOS FARMACÉUTICOS</t>
  </si>
  <si>
    <t>MATERIALES, ACCESORIOS Y SUMINISTROS MÉDICOS</t>
  </si>
  <si>
    <t>MATERIALES, ACCESORIOS Y SUMINISTROS DE LABORATORIO</t>
  </si>
  <si>
    <t>HERRAMIENTAS MENORES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</si>
  <si>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</si>
  <si>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</si>
  <si>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</si>
  <si>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</si>
  <si>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GAS</t>
  </si>
  <si>
    <t>TELEFONÍA TRADICIONAL</t>
  </si>
  <si>
    <t>SERVICIOS POSTALES Y TELEGRÁFICOS</t>
  </si>
  <si>
    <t>SERVICIOS LEGALES, DE CONTABILIDAD, AUDITORÍA Y RELACIONADOS</t>
  </si>
  <si>
    <t>SERVICIOS DE APOYO ADMINISTRATIVO, TRADUCCIÓN, FOTOCOPIADO E IMPRESIÓN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</si>
  <si>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</si>
  <si>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</si>
  <si>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</si>
  <si>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</si>
  <si>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INSTALACIÓN, REPARACIÓN Y MANTENIMIENTO DE EQUIPO E INSTRUMENTAL MÉDICO Y DE LABORATORIO</t>
  </si>
  <si>
    <t>REPARACIÓN Y MANTENIMIENTO DE EQUIPO DE TRANSPORTE</t>
  </si>
  <si>
    <t>INSTALACIÓN, REPARACIÓN Y MANTENIMIENTO DE MAQUINARIA, OTROS EQUIPOS Y HERRAMIENTA</t>
  </si>
  <si>
    <t>SERVICIOS DE JARDINERÍA Y FUMIGACIÓN</t>
  </si>
  <si>
    <t>PASAJES TERRESTRES</t>
  </si>
  <si>
    <t>VIÁTICOS EN EL PAÍS</t>
  </si>
  <si>
    <t>GASTOS DE ORDEN SOCIAL Y CULTURAL</t>
  </si>
  <si>
    <t>SENTENCIAS Y RESOLUCIONES POR AUTORIDAD COMPETENTE</t>
  </si>
  <si>
    <t>IMPUESTO SOBRE NÓMINAS Y OTROS QUE SE DERIVEN DE UNA RELACIÓN LABORAL</t>
  </si>
  <si>
    <t>Becas y otras ayudas para programas de capacitación</t>
  </si>
  <si>
    <t>ADEFAS</t>
  </si>
  <si>
    <t>39400</t>
  </si>
  <si>
    <t>Bienestar, desarrollo humano y justicia social.</t>
  </si>
  <si>
    <t>mejorar la prestacion de servicios de salud con calidad, inrtegrales, eficaces, eficientes, inclusivos y transparentes, contribuyendo con esto a incrementar la esperanza de vida.</t>
  </si>
  <si>
    <t>adoptar el modelo SABI, la identificacion de programas prioritarios y la evaluacion periodica de resultados</t>
  </si>
  <si>
    <t>fortalecer los programas de salud, incluyendo aquellos identificados como prioritarios, definiendo los indicadores que les apliquen.</t>
  </si>
  <si>
    <t xml:space="preserve">3.3.3. ALINEACION AL PROGRAMA SECTORIAL: SALUD </t>
  </si>
  <si>
    <t>AGENDA 2030</t>
  </si>
  <si>
    <t>ODS</t>
  </si>
  <si>
    <t>META</t>
  </si>
  <si>
    <r>
      <rPr>
        <b/>
        <sz val="11"/>
        <color theme="1"/>
        <rFont val="Calibri"/>
        <family val="2"/>
        <scheme val="minor"/>
      </rPr>
      <t>COMPONENTE 3</t>
    </r>
    <r>
      <rPr>
        <sz val="11"/>
        <color theme="1"/>
        <rFont val="Calibri"/>
        <family val="2"/>
        <scheme val="minor"/>
      </rPr>
      <t>:   Fortalecimiento de la perspetiva de Género</t>
    </r>
  </si>
  <si>
    <t>Porcentaje de avance en las acciones para la certificacion de la Entidad</t>
  </si>
  <si>
    <t xml:space="preserve">(Numero de acciones realizadas/acciones establecidad*100) </t>
  </si>
  <si>
    <t>porcentaje</t>
  </si>
  <si>
    <t>Acciones realizadas</t>
  </si>
  <si>
    <t>acciones realizadas</t>
  </si>
  <si>
    <t>Unidad de Género</t>
  </si>
  <si>
    <t>3.1 Realizar curso inductivo en materia de Género</t>
  </si>
  <si>
    <r>
      <rPr>
        <b/>
        <sz val="11"/>
        <rFont val="Calibri"/>
        <family val="2"/>
        <scheme val="minor"/>
      </rPr>
      <t>COMPONENTE 3</t>
    </r>
    <r>
      <rPr>
        <sz val="11"/>
        <rFont val="Calibri"/>
        <family val="2"/>
        <scheme val="minor"/>
      </rPr>
      <t xml:space="preserve">:  </t>
    </r>
    <r>
      <rPr>
        <b/>
        <i/>
        <sz val="11"/>
        <rFont val="Calibri"/>
        <family val="2"/>
        <scheme val="minor"/>
      </rPr>
      <t xml:space="preserve"> Fortalecimiento de Perspetiva de Género</t>
    </r>
  </si>
  <si>
    <t>3.2 realizar capacitaciones en sensibilizacion materia de Género</t>
  </si>
  <si>
    <t>curso</t>
  </si>
  <si>
    <t>2021/12</t>
  </si>
  <si>
    <t>2022/79</t>
  </si>
  <si>
    <t>2022/16</t>
  </si>
  <si>
    <t>Impacto Regional 2021 (B): 0.55%</t>
  </si>
  <si>
    <t>(B) Defunciones Perinatales en la region 2021:</t>
  </si>
  <si>
    <t>(A) Defunciones Martenas en el HMNIG 2021:</t>
  </si>
  <si>
    <t>(A) Defunciones Martenas en la region 2021:</t>
  </si>
  <si>
    <t>Impacto Regional 2022 (B):</t>
  </si>
  <si>
    <t>15100</t>
  </si>
  <si>
    <t>35100</t>
  </si>
  <si>
    <t>39200</t>
  </si>
  <si>
    <t>CUOTAS PARA EL FONDO DE AHORRO Y FONDO DE TRABAJO</t>
  </si>
  <si>
    <t>CONSERVACIÓN Y MANTENIMIENTO MENOR DE INMUEBLES</t>
  </si>
  <si>
    <t>IMPUESTOS Y DERECHOS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</si>
</sst>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1"/>
      <color theme="1"/>
      <name val="Calibri"/>
      <family val="2"/>
      <scheme val="minor"/>
    </font>
    <font>
      <b/>
      <sz val="16"/>
      <name val="Verdana"/>
      <family val="2"/>
    </font>
    <font>
      <b/>
      <sz val="9"/>
      <name val="Verdana"/>
      <family val="2"/>
    </font>
    <font>
      <b/>
      <sz val="14"/>
      <color theme="1"/>
      <name val="Calibri"/>
      <family val="2"/>
      <scheme val="minor"/>
    </font>
    <font>
      <b/>
      <sz val="10"/>
      <name val="Verdana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4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/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949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24" xfId="0" applyBorder="1"/>
    <xf numFmtId="0" fontId="3" fillId="0" borderId="26" xfId="0" applyFont="1" applyBorder="1"/>
    <xf numFmtId="0" fontId="0" fillId="0" borderId="28" xfId="0" applyBorder="1"/>
    <xf numFmtId="0" fontId="0" fillId="0" borderId="21" xfId="0" applyBorder="1"/>
    <xf numFmtId="164" fontId="4" fillId="2" borderId="0" xfId="0" applyNumberFormat="1" applyFont="1" applyFill="1" applyAlignment="1">
      <alignment vertical="center" wrapText="1"/>
    </xf>
    <xf numFmtId="0" fontId="0" fillId="0" borderId="6" xfId="0" applyBorder="1"/>
    <xf numFmtId="0" fontId="0" fillId="0" borderId="26" xfId="0" applyBorder="1"/>
    <xf numFmtId="0" fontId="0" fillId="0" borderId="6" xfId="0" applyBorder="1" applyAlignment="1"/>
    <xf numFmtId="0" fontId="0" fillId="0" borderId="26" xfId="0" applyBorder="1" applyAlignment="1"/>
    <xf numFmtId="0" fontId="0" fillId="0" borderId="25" xfId="0" applyBorder="1"/>
    <xf numFmtId="0" fontId="0" fillId="0" borderId="24" xfId="0" applyFill="1" applyBorder="1"/>
    <xf numFmtId="0" fontId="0" fillId="0" borderId="24" xfId="0" applyFill="1" applyBorder="1" applyAlignment="1">
      <alignment horizontal="center" vertical="center" wrapText="1"/>
    </xf>
    <xf numFmtId="0" fontId="3" fillId="0" borderId="25" xfId="0" applyFont="1" applyFill="1" applyBorder="1"/>
    <xf numFmtId="0" fontId="0" fillId="0" borderId="25" xfId="0" applyFont="1" applyFill="1" applyBorder="1"/>
    <xf numFmtId="0" fontId="0" fillId="0" borderId="24" xfId="0" applyBorder="1" applyAlignment="1"/>
    <xf numFmtId="0" fontId="0" fillId="0" borderId="3" xfId="0" applyBorder="1" applyAlignment="1"/>
    <xf numFmtId="43" fontId="0" fillId="0" borderId="24" xfId="1" applyFont="1" applyBorder="1"/>
    <xf numFmtId="43" fontId="0" fillId="0" borderId="24" xfId="0" applyNumberFormat="1" applyBorder="1"/>
    <xf numFmtId="0" fontId="0" fillId="0" borderId="40" xfId="0" applyBorder="1"/>
    <xf numFmtId="0" fontId="0" fillId="0" borderId="41" xfId="0" applyBorder="1"/>
    <xf numFmtId="0" fontId="0" fillId="0" borderId="43" xfId="0" applyBorder="1"/>
    <xf numFmtId="0" fontId="0" fillId="0" borderId="44" xfId="0" applyBorder="1"/>
    <xf numFmtId="43" fontId="0" fillId="0" borderId="40" xfId="0" applyNumberFormat="1" applyBorder="1"/>
    <xf numFmtId="44" fontId="0" fillId="0" borderId="44" xfId="0" applyNumberFormat="1" applyBorder="1"/>
    <xf numFmtId="43" fontId="0" fillId="0" borderId="40" xfId="1" applyFont="1" applyBorder="1"/>
    <xf numFmtId="43" fontId="0" fillId="0" borderId="43" xfId="1" applyFont="1" applyBorder="1"/>
    <xf numFmtId="43" fontId="0" fillId="0" borderId="44" xfId="1" applyFont="1" applyBorder="1"/>
    <xf numFmtId="10" fontId="0" fillId="0" borderId="40" xfId="2" applyNumberFormat="1" applyFont="1" applyBorder="1"/>
    <xf numFmtId="10" fontId="0" fillId="0" borderId="43" xfId="2" applyNumberFormat="1" applyFont="1" applyBorder="1"/>
    <xf numFmtId="10" fontId="0" fillId="0" borderId="44" xfId="2" applyNumberFormat="1" applyFont="1" applyBorder="1"/>
    <xf numFmtId="44" fontId="3" fillId="0" borderId="44" xfId="0" applyNumberFormat="1" applyFont="1" applyBorder="1"/>
    <xf numFmtId="0" fontId="3" fillId="0" borderId="63" xfId="0" applyFont="1" applyFill="1" applyBorder="1"/>
    <xf numFmtId="0" fontId="0" fillId="0" borderId="65" xfId="0" applyBorder="1"/>
    <xf numFmtId="0" fontId="0" fillId="0" borderId="68" xfId="0" applyBorder="1" applyAlignment="1"/>
    <xf numFmtId="0" fontId="0" fillId="0" borderId="69" xfId="0" applyBorder="1"/>
    <xf numFmtId="1" fontId="0" fillId="0" borderId="44" xfId="2" applyNumberFormat="1" applyFont="1" applyBorder="1"/>
    <xf numFmtId="1" fontId="0" fillId="0" borderId="40" xfId="2" applyNumberFormat="1" applyFont="1" applyBorder="1"/>
    <xf numFmtId="0" fontId="0" fillId="0" borderId="46" xfId="0" applyBorder="1"/>
    <xf numFmtId="0" fontId="0" fillId="0" borderId="36" xfId="0" applyBorder="1" applyAlignment="1">
      <alignment vertical="center"/>
    </xf>
    <xf numFmtId="0" fontId="8" fillId="0" borderId="40" xfId="0" applyFont="1" applyBorder="1" applyAlignment="1">
      <alignment wrapText="1"/>
    </xf>
    <xf numFmtId="0" fontId="0" fillId="0" borderId="83" xfId="0" applyBorder="1"/>
    <xf numFmtId="0" fontId="0" fillId="0" borderId="86" xfId="0" applyBorder="1"/>
    <xf numFmtId="0" fontId="0" fillId="0" borderId="92" xfId="0" applyBorder="1"/>
    <xf numFmtId="0" fontId="0" fillId="0" borderId="45" xfId="0" applyBorder="1"/>
    <xf numFmtId="0" fontId="0" fillId="0" borderId="39" xfId="0" applyBorder="1"/>
    <xf numFmtId="0" fontId="0" fillId="0" borderId="42" xfId="0" applyBorder="1"/>
    <xf numFmtId="0" fontId="0" fillId="0" borderId="51" xfId="0" applyBorder="1"/>
    <xf numFmtId="0" fontId="8" fillId="0" borderId="45" xfId="0" applyFont="1" applyBorder="1" applyAlignment="1">
      <alignment wrapText="1"/>
    </xf>
    <xf numFmtId="0" fontId="0" fillId="0" borderId="99" xfId="0" applyBorder="1"/>
    <xf numFmtId="0" fontId="0" fillId="0" borderId="106" xfId="0" applyBorder="1"/>
    <xf numFmtId="0" fontId="0" fillId="0" borderId="107" xfId="0" applyBorder="1"/>
    <xf numFmtId="0" fontId="0" fillId="0" borderId="101" xfId="0" applyFont="1" applyBorder="1"/>
    <xf numFmtId="0" fontId="0" fillId="0" borderId="102" xfId="0" applyFont="1" applyBorder="1"/>
    <xf numFmtId="0" fontId="0" fillId="0" borderId="112" xfId="0" applyBorder="1" applyAlignment="1">
      <alignment vertical="center"/>
    </xf>
    <xf numFmtId="9" fontId="0" fillId="0" borderId="40" xfId="2" applyFont="1" applyBorder="1"/>
    <xf numFmtId="9" fontId="0" fillId="0" borderId="44" xfId="2" applyFont="1" applyBorder="1"/>
    <xf numFmtId="165" fontId="0" fillId="0" borderId="43" xfId="2" applyNumberFormat="1" applyFont="1" applyBorder="1"/>
    <xf numFmtId="165" fontId="0" fillId="0" borderId="40" xfId="2" applyNumberFormat="1" applyFont="1" applyBorder="1"/>
    <xf numFmtId="43" fontId="0" fillId="0" borderId="0" xfId="0" applyNumberFormat="1"/>
    <xf numFmtId="44" fontId="0" fillId="0" borderId="0" xfId="0" applyNumberFormat="1"/>
    <xf numFmtId="43" fontId="0" fillId="0" borderId="0" xfId="1" applyFont="1"/>
    <xf numFmtId="0" fontId="0" fillId="0" borderId="0" xfId="0" applyFill="1" applyBorder="1"/>
    <xf numFmtId="0" fontId="0" fillId="0" borderId="6" xfId="0" applyBorder="1" applyAlignment="1">
      <alignment horizontal="left" vertical="center"/>
    </xf>
    <xf numFmtId="0" fontId="8" fillId="0" borderId="26" xfId="0" applyFont="1" applyBorder="1"/>
    <xf numFmtId="0" fontId="12" fillId="0" borderId="26" xfId="0" applyFont="1" applyBorder="1"/>
    <xf numFmtId="0" fontId="3" fillId="0" borderId="26" xfId="0" applyFont="1" applyBorder="1" applyAlignment="1">
      <alignment horizontal="center"/>
    </xf>
    <xf numFmtId="0" fontId="0" fillId="0" borderId="7" xfId="0" applyBorder="1"/>
    <xf numFmtId="43" fontId="12" fillId="0" borderId="26" xfId="1" applyFont="1" applyBorder="1"/>
    <xf numFmtId="43" fontId="0" fillId="0" borderId="7" xfId="1" applyFont="1" applyBorder="1"/>
    <xf numFmtId="0" fontId="3" fillId="0" borderId="0" xfId="0" applyFont="1" applyFill="1" applyBorder="1"/>
    <xf numFmtId="43" fontId="0" fillId="0" borderId="0" xfId="1" applyFont="1" applyFill="1" applyBorder="1"/>
    <xf numFmtId="43" fontId="0" fillId="0" borderId="0" xfId="0" applyNumberFormat="1" applyBorder="1"/>
    <xf numFmtId="44" fontId="0" fillId="0" borderId="0" xfId="0" applyNumberFormat="1" applyBorder="1"/>
    <xf numFmtId="44" fontId="0" fillId="0" borderId="21" xfId="0" applyNumberFormat="1" applyBorder="1"/>
    <xf numFmtId="44" fontId="0" fillId="0" borderId="18" xfId="0" applyNumberFormat="1" applyBorder="1"/>
    <xf numFmtId="0" fontId="0" fillId="0" borderId="122" xfId="0" applyBorder="1" applyAlignment="1">
      <alignment horizontal="center" vertical="center"/>
    </xf>
    <xf numFmtId="43" fontId="0" fillId="0" borderId="121" xfId="0" applyNumberFormat="1" applyBorder="1"/>
    <xf numFmtId="43" fontId="0" fillId="0" borderId="123" xfId="0" applyNumberFormat="1" applyBorder="1"/>
    <xf numFmtId="0" fontId="0" fillId="0" borderId="128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43" fontId="0" fillId="0" borderId="28" xfId="0" applyNumberFormat="1" applyBorder="1"/>
    <xf numFmtId="0" fontId="0" fillId="0" borderId="133" xfId="0" applyBorder="1"/>
    <xf numFmtId="43" fontId="0" fillId="0" borderId="16" xfId="0" applyNumberFormat="1" applyBorder="1"/>
    <xf numFmtId="0" fontId="0" fillId="0" borderId="1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3" fontId="0" fillId="0" borderId="26" xfId="0" applyNumberFormat="1" applyBorder="1"/>
    <xf numFmtId="43" fontId="0" fillId="0" borderId="7" xfId="0" applyNumberFormat="1" applyBorder="1"/>
    <xf numFmtId="43" fontId="14" fillId="0" borderId="26" xfId="0" applyNumberFormat="1" applyFont="1" applyBorder="1"/>
    <xf numFmtId="43" fontId="14" fillId="0" borderId="21" xfId="0" applyNumberFormat="1" applyFont="1" applyBorder="1"/>
    <xf numFmtId="0" fontId="0" fillId="0" borderId="134" xfId="0" applyBorder="1" applyAlignment="1">
      <alignment horizontal="center" vertical="center"/>
    </xf>
    <xf numFmtId="43" fontId="14" fillId="0" borderId="0" xfId="0" applyNumberFormat="1" applyFont="1" applyBorder="1"/>
    <xf numFmtId="0" fontId="0" fillId="0" borderId="146" xfId="0" applyBorder="1"/>
    <xf numFmtId="0" fontId="6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 wrapText="1"/>
    </xf>
    <xf numFmtId="0" fontId="13" fillId="0" borderId="14" xfId="0" applyFont="1" applyBorder="1"/>
    <xf numFmtId="0" fontId="13" fillId="0" borderId="24" xfId="0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15" xfId="0" applyFont="1" applyBorder="1"/>
    <xf numFmtId="0" fontId="19" fillId="0" borderId="21" xfId="0" applyFont="1" applyBorder="1"/>
    <xf numFmtId="0" fontId="13" fillId="0" borderId="3" xfId="0" applyFont="1" applyBorder="1"/>
    <xf numFmtId="0" fontId="0" fillId="0" borderId="16" xfId="0" applyBorder="1" applyAlignment="1">
      <alignment horizontal="center" vertical="center" wrapText="1"/>
    </xf>
    <xf numFmtId="0" fontId="16" fillId="0" borderId="13" xfId="0" applyFont="1" applyBorder="1"/>
    <xf numFmtId="43" fontId="16" fillId="0" borderId="13" xfId="1" applyFont="1" applyBorder="1"/>
    <xf numFmtId="0" fontId="13" fillId="0" borderId="13" xfId="0" applyFont="1" applyBorder="1"/>
    <xf numFmtId="43" fontId="12" fillId="0" borderId="65" xfId="1" applyFont="1" applyBorder="1"/>
    <xf numFmtId="43" fontId="12" fillId="0" borderId="69" xfId="0" applyNumberFormat="1" applyFont="1" applyBorder="1"/>
    <xf numFmtId="0" fontId="12" fillId="0" borderId="69" xfId="0" applyFont="1" applyBorder="1"/>
    <xf numFmtId="43" fontId="12" fillId="0" borderId="69" xfId="1" applyFont="1" applyBorder="1"/>
    <xf numFmtId="0" fontId="0" fillId="0" borderId="26" xfId="0" applyBorder="1" applyAlignment="1">
      <alignment horizontal="center" vertical="center" wrapText="1"/>
    </xf>
    <xf numFmtId="43" fontId="0" fillId="0" borderId="150" xfId="0" applyNumberFormat="1" applyBorder="1"/>
    <xf numFmtId="43" fontId="0" fillId="0" borderId="150" xfId="2" applyNumberFormat="1" applyFont="1" applyBorder="1"/>
    <xf numFmtId="43" fontId="0" fillId="0" borderId="158" xfId="0" applyNumberFormat="1" applyBorder="1"/>
    <xf numFmtId="43" fontId="0" fillId="0" borderId="150" xfId="0" applyNumberFormat="1" applyBorder="1" applyAlignment="1">
      <alignment vertical="center"/>
    </xf>
    <xf numFmtId="43" fontId="0" fillId="0" borderId="151" xfId="0" applyNumberFormat="1" applyBorder="1"/>
    <xf numFmtId="0" fontId="8" fillId="6" borderId="40" xfId="0" applyFont="1" applyFill="1" applyBorder="1" applyAlignment="1">
      <alignment wrapText="1"/>
    </xf>
    <xf numFmtId="0" fontId="8" fillId="6" borderId="45" xfId="0" applyFont="1" applyFill="1" applyBorder="1" applyAlignment="1">
      <alignment wrapText="1"/>
    </xf>
    <xf numFmtId="43" fontId="0" fillId="0" borderId="168" xfId="0" applyNumberFormat="1" applyBorder="1" applyAlignment="1">
      <alignment vertical="center"/>
    </xf>
    <xf numFmtId="43" fontId="3" fillId="0" borderId="159" xfId="0" applyNumberFormat="1" applyFont="1" applyBorder="1"/>
    <xf numFmtId="43" fontId="9" fillId="6" borderId="150" xfId="0" applyNumberFormat="1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44" fontId="3" fillId="0" borderId="0" xfId="0" applyNumberFormat="1" applyFont="1" applyBorder="1"/>
    <xf numFmtId="43" fontId="15" fillId="6" borderId="184" xfId="0" applyNumberFormat="1" applyFont="1" applyFill="1" applyBorder="1" applyAlignment="1">
      <alignment vertical="center" wrapText="1"/>
    </xf>
    <xf numFmtId="43" fontId="0" fillId="0" borderId="180" xfId="0" applyNumberFormat="1" applyFill="1" applyBorder="1" applyAlignment="1">
      <alignment vertical="center" wrapText="1"/>
    </xf>
    <xf numFmtId="43" fontId="0" fillId="0" borderId="183" xfId="0" applyNumberFormat="1" applyFill="1" applyBorder="1" applyAlignment="1">
      <alignment vertical="center" wrapText="1"/>
    </xf>
    <xf numFmtId="43" fontId="3" fillId="6" borderId="190" xfId="0" applyNumberFormat="1" applyFont="1" applyFill="1" applyBorder="1" applyAlignment="1">
      <alignment vertical="center"/>
    </xf>
    <xf numFmtId="43" fontId="0" fillId="6" borderId="190" xfId="0" applyNumberFormat="1" applyFill="1" applyBorder="1" applyAlignment="1">
      <alignment vertical="center" wrapText="1"/>
    </xf>
    <xf numFmtId="43" fontId="0" fillId="6" borderId="190" xfId="0" applyNumberFormat="1" applyFill="1" applyBorder="1" applyAlignment="1">
      <alignment vertical="center"/>
    </xf>
    <xf numFmtId="0" fontId="9" fillId="6" borderId="190" xfId="0" applyFont="1" applyFill="1" applyBorder="1" applyAlignment="1">
      <alignment horizontal="center" vertical="center"/>
    </xf>
    <xf numFmtId="43" fontId="0" fillId="6" borderId="190" xfId="0" applyNumberFormat="1" applyFill="1" applyBorder="1"/>
    <xf numFmtId="44" fontId="3" fillId="6" borderId="190" xfId="0" applyNumberFormat="1" applyFont="1" applyFill="1" applyBorder="1"/>
    <xf numFmtId="43" fontId="0" fillId="6" borderId="191" xfId="0" applyNumberFormat="1" applyFill="1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9" fillId="6" borderId="120" xfId="0" applyFont="1" applyFill="1" applyBorder="1" applyAlignment="1">
      <alignment horizontal="left" vertical="center"/>
    </xf>
    <xf numFmtId="43" fontId="0" fillId="6" borderId="121" xfId="0" applyNumberFormat="1" applyFill="1" applyBorder="1"/>
    <xf numFmtId="0" fontId="0" fillId="5" borderId="21" xfId="0" applyFill="1" applyBorder="1" applyAlignment="1"/>
    <xf numFmtId="0" fontId="0" fillId="5" borderId="56" xfId="0" applyFill="1" applyBorder="1" applyAlignment="1"/>
    <xf numFmtId="0" fontId="0" fillId="5" borderId="0" xfId="0" applyFill="1" applyBorder="1" applyAlignment="1"/>
    <xf numFmtId="0" fontId="3" fillId="5" borderId="49" xfId="0" applyFont="1" applyFill="1" applyBorder="1" applyAlignment="1"/>
    <xf numFmtId="0" fontId="0" fillId="5" borderId="112" xfId="0" applyFill="1" applyBorder="1" applyAlignment="1">
      <alignment vertical="center"/>
    </xf>
    <xf numFmtId="0" fontId="9" fillId="5" borderId="31" xfId="0" applyFont="1" applyFill="1" applyBorder="1" applyAlignment="1">
      <alignment horizontal="left" vertical="center"/>
    </xf>
    <xf numFmtId="43" fontId="0" fillId="5" borderId="28" xfId="0" applyNumberFormat="1" applyFill="1" applyBorder="1"/>
    <xf numFmtId="0" fontId="0" fillId="5" borderId="39" xfId="0" applyFill="1" applyBorder="1"/>
    <xf numFmtId="0" fontId="0" fillId="5" borderId="42" xfId="0" applyFill="1" applyBorder="1"/>
    <xf numFmtId="0" fontId="9" fillId="5" borderId="6" xfId="0" applyFont="1" applyFill="1" applyBorder="1" applyAlignment="1">
      <alignment horizontal="left" vertical="center"/>
    </xf>
    <xf numFmtId="43" fontId="0" fillId="5" borderId="26" xfId="0" applyNumberFormat="1" applyFill="1" applyBorder="1"/>
    <xf numFmtId="0" fontId="8" fillId="5" borderId="39" xfId="0" applyFont="1" applyFill="1" applyBorder="1" applyAlignment="1">
      <alignment wrapText="1"/>
    </xf>
    <xf numFmtId="0" fontId="0" fillId="5" borderId="113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5" borderId="22" xfId="0" applyFill="1" applyBorder="1" applyAlignment="1">
      <alignment vertical="center"/>
    </xf>
    <xf numFmtId="164" fontId="7" fillId="5" borderId="93" xfId="0" applyNumberFormat="1" applyFont="1" applyFill="1" applyBorder="1" applyAlignment="1">
      <alignment horizontal="left" vertical="center"/>
    </xf>
    <xf numFmtId="0" fontId="0" fillId="3" borderId="93" xfId="0" applyFill="1" applyBorder="1" applyAlignment="1">
      <alignment vertical="center"/>
    </xf>
    <xf numFmtId="0" fontId="0" fillId="3" borderId="18" xfId="0" applyFill="1" applyBorder="1" applyAlignment="1"/>
    <xf numFmtId="0" fontId="0" fillId="3" borderId="53" xfId="0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3" fontId="0" fillId="3" borderId="26" xfId="0" applyNumberFormat="1" applyFill="1" applyBorder="1"/>
    <xf numFmtId="0" fontId="9" fillId="3" borderId="4" xfId="0" applyFont="1" applyFill="1" applyBorder="1" applyAlignment="1">
      <alignment horizontal="left" vertical="center"/>
    </xf>
    <xf numFmtId="43" fontId="0" fillId="3" borderId="28" xfId="0" applyNumberFormat="1" applyFill="1" applyBorder="1"/>
    <xf numFmtId="0" fontId="8" fillId="3" borderId="85" xfId="0" applyFont="1" applyFill="1" applyBorder="1" applyAlignment="1">
      <alignment wrapText="1"/>
    </xf>
    <xf numFmtId="0" fontId="0" fillId="3" borderId="114" xfId="0" applyFill="1" applyBorder="1" applyAlignment="1">
      <alignment vertical="center"/>
    </xf>
    <xf numFmtId="0" fontId="0" fillId="3" borderId="112" xfId="0" applyFill="1" applyBorder="1" applyAlignment="1">
      <alignment vertical="center"/>
    </xf>
    <xf numFmtId="0" fontId="8" fillId="3" borderId="39" xfId="0" applyFont="1" applyFill="1" applyBorder="1" applyAlignment="1">
      <alignment horizontal="center" wrapText="1"/>
    </xf>
    <xf numFmtId="0" fontId="9" fillId="3" borderId="31" xfId="0" applyFont="1" applyFill="1" applyBorder="1" applyAlignment="1">
      <alignment horizontal="left" vertical="center"/>
    </xf>
    <xf numFmtId="43" fontId="3" fillId="6" borderId="150" xfId="0" applyNumberFormat="1" applyFont="1" applyFill="1" applyBorder="1" applyAlignment="1">
      <alignment wrapText="1"/>
    </xf>
    <xf numFmtId="43" fontId="0" fillId="6" borderId="150" xfId="0" applyNumberFormat="1" applyFill="1" applyBorder="1"/>
    <xf numFmtId="43" fontId="3" fillId="6" borderId="150" xfId="0" applyNumberFormat="1" applyFont="1" applyFill="1" applyBorder="1"/>
    <xf numFmtId="43" fontId="3" fillId="6" borderId="153" xfId="0" applyNumberFormat="1" applyFont="1" applyFill="1" applyBorder="1" applyAlignment="1">
      <alignment wrapText="1"/>
    </xf>
    <xf numFmtId="43" fontId="0" fillId="6" borderId="153" xfId="0" applyNumberFormat="1" applyFill="1" applyBorder="1"/>
    <xf numFmtId="43" fontId="0" fillId="6" borderId="151" xfId="0" applyNumberFormat="1" applyFill="1" applyBorder="1"/>
    <xf numFmtId="43" fontId="3" fillId="6" borderId="151" xfId="0" applyNumberFormat="1" applyFont="1" applyFill="1" applyBorder="1"/>
    <xf numFmtId="0" fontId="0" fillId="6" borderId="37" xfId="0" applyFill="1" applyBorder="1" applyAlignment="1">
      <alignment wrapText="1"/>
    </xf>
    <xf numFmtId="0" fontId="0" fillId="6" borderId="38" xfId="0" applyFill="1" applyBorder="1"/>
    <xf numFmtId="0" fontId="0" fillId="6" borderId="40" xfId="0" applyFill="1" applyBorder="1"/>
    <xf numFmtId="0" fontId="0" fillId="6" borderId="41" xfId="0" applyFill="1" applyBorder="1"/>
    <xf numFmtId="0" fontId="0" fillId="6" borderId="37" xfId="0" applyFont="1" applyFill="1" applyBorder="1" applyAlignment="1">
      <alignment horizontal="center" wrapText="1"/>
    </xf>
    <xf numFmtId="0" fontId="0" fillId="6" borderId="38" xfId="0" applyFont="1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6" borderId="37" xfId="0" applyFill="1" applyBorder="1" applyAlignment="1">
      <alignment horizontal="center" wrapText="1"/>
    </xf>
    <xf numFmtId="0" fontId="0" fillId="6" borderId="38" xfId="0" applyFill="1" applyBorder="1" applyAlignment="1">
      <alignment horizontal="center"/>
    </xf>
    <xf numFmtId="0" fontId="3" fillId="0" borderId="0" xfId="0" applyFont="1" applyBorder="1"/>
    <xf numFmtId="43" fontId="0" fillId="0" borderId="0" xfId="1" applyFont="1" applyBorder="1"/>
    <xf numFmtId="0" fontId="3" fillId="6" borderId="199" xfId="0" applyFont="1" applyFill="1" applyBorder="1" applyAlignment="1">
      <alignment vertical="center" wrapText="1"/>
    </xf>
    <xf numFmtId="10" fontId="8" fillId="0" borderId="200" xfId="2" applyNumberFormat="1" applyFont="1" applyBorder="1" applyAlignment="1">
      <alignment wrapText="1"/>
    </xf>
    <xf numFmtId="0" fontId="0" fillId="5" borderId="205" xfId="0" applyFill="1" applyBorder="1" applyAlignment="1"/>
    <xf numFmtId="43" fontId="20" fillId="0" borderId="211" xfId="1" applyFont="1" applyBorder="1" applyAlignment="1">
      <alignment wrapText="1"/>
    </xf>
    <xf numFmtId="43" fontId="12" fillId="0" borderId="199" xfId="1" applyFont="1" applyBorder="1" applyAlignment="1">
      <alignment vertical="center" wrapText="1"/>
    </xf>
    <xf numFmtId="43" fontId="12" fillId="0" borderId="212" xfId="1" applyFont="1" applyBorder="1" applyAlignment="1">
      <alignment vertical="center" wrapText="1"/>
    </xf>
    <xf numFmtId="43" fontId="0" fillId="0" borderId="202" xfId="1" applyFont="1" applyBorder="1" applyAlignment="1">
      <alignment vertical="center" wrapText="1"/>
    </xf>
    <xf numFmtId="43" fontId="12" fillId="0" borderId="211" xfId="1" applyFont="1" applyBorder="1" applyAlignment="1">
      <alignment vertical="center" wrapText="1"/>
    </xf>
    <xf numFmtId="43" fontId="12" fillId="0" borderId="207" xfId="1" applyFont="1" applyBorder="1" applyAlignment="1">
      <alignment vertical="center" wrapText="1"/>
    </xf>
    <xf numFmtId="43" fontId="12" fillId="0" borderId="211" xfId="1" applyFont="1" applyBorder="1"/>
    <xf numFmtId="43" fontId="12" fillId="0" borderId="199" xfId="1" applyFont="1" applyBorder="1"/>
    <xf numFmtId="43" fontId="12" fillId="0" borderId="212" xfId="1" applyFont="1" applyBorder="1"/>
    <xf numFmtId="43" fontId="0" fillId="0" borderId="211" xfId="1" applyFont="1" applyBorder="1"/>
    <xf numFmtId="43" fontId="0" fillId="0" borderId="199" xfId="1" applyFont="1" applyBorder="1"/>
    <xf numFmtId="43" fontId="0" fillId="0" borderId="212" xfId="1" applyFont="1" applyBorder="1"/>
    <xf numFmtId="43" fontId="0" fillId="0" borderId="212" xfId="0" applyNumberFormat="1" applyBorder="1"/>
    <xf numFmtId="43" fontId="0" fillId="0" borderId="210" xfId="1" applyFont="1" applyBorder="1" applyAlignment="1">
      <alignment vertical="center" wrapText="1"/>
    </xf>
    <xf numFmtId="43" fontId="0" fillId="0" borderId="213" xfId="1" applyFont="1" applyBorder="1" applyAlignment="1">
      <alignment vertical="center" wrapText="1"/>
    </xf>
    <xf numFmtId="0" fontId="0" fillId="0" borderId="199" xfId="0" applyBorder="1" applyAlignment="1">
      <alignment vertical="center"/>
    </xf>
    <xf numFmtId="43" fontId="12" fillId="0" borderId="215" xfId="1" applyFont="1" applyBorder="1" applyAlignment="1">
      <alignment vertical="center" wrapText="1"/>
    </xf>
    <xf numFmtId="43" fontId="12" fillId="0" borderId="216" xfId="1" applyFont="1" applyBorder="1" applyAlignment="1">
      <alignment vertical="center" wrapText="1"/>
    </xf>
    <xf numFmtId="43" fontId="12" fillId="0" borderId="198" xfId="1" applyFont="1" applyBorder="1" applyAlignment="1">
      <alignment vertical="center" wrapText="1"/>
    </xf>
    <xf numFmtId="43" fontId="12" fillId="0" borderId="172" xfId="1" applyFont="1" applyBorder="1" applyAlignment="1">
      <alignment vertical="center" wrapText="1"/>
    </xf>
    <xf numFmtId="43" fontId="12" fillId="0" borderId="206" xfId="1" applyFont="1" applyBorder="1" applyAlignment="1">
      <alignment vertical="center" wrapText="1"/>
    </xf>
    <xf numFmtId="0" fontId="0" fillId="5" borderId="37" xfId="0" applyFill="1" applyBorder="1" applyAlignment="1">
      <alignment horizontal="center" wrapText="1"/>
    </xf>
    <xf numFmtId="0" fontId="0" fillId="5" borderId="38" xfId="0" applyFill="1" applyBorder="1" applyAlignment="1">
      <alignment horizontal="center" wrapText="1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80" xfId="0" applyFill="1" applyBorder="1" applyAlignment="1">
      <alignment horizontal="center" wrapText="1"/>
    </xf>
    <xf numFmtId="0" fontId="0" fillId="5" borderId="98" xfId="0" applyFill="1" applyBorder="1" applyAlignment="1">
      <alignment horizontal="center" wrapText="1"/>
    </xf>
    <xf numFmtId="0" fontId="0" fillId="5" borderId="45" xfId="0" applyFill="1" applyBorder="1" applyAlignment="1">
      <alignment horizontal="center"/>
    </xf>
    <xf numFmtId="0" fontId="0" fillId="5" borderId="132" xfId="0" applyFill="1" applyBorder="1" applyAlignment="1">
      <alignment horizontal="center" wrapText="1"/>
    </xf>
    <xf numFmtId="0" fontId="0" fillId="3" borderId="37" xfId="0" applyFill="1" applyBorder="1" applyAlignment="1">
      <alignment horizontal="center" wrapText="1"/>
    </xf>
    <xf numFmtId="0" fontId="0" fillId="3" borderId="93" xfId="0" applyFill="1" applyBorder="1" applyAlignment="1">
      <alignment horizontal="center" wrapText="1"/>
    </xf>
    <xf numFmtId="0" fontId="0" fillId="3" borderId="40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89" xfId="0" applyFont="1" applyFill="1" applyBorder="1" applyAlignment="1">
      <alignment horizontal="center" wrapText="1"/>
    </xf>
    <xf numFmtId="0" fontId="0" fillId="3" borderId="103" xfId="0" applyFont="1" applyFill="1" applyBorder="1" applyAlignment="1">
      <alignment horizontal="center" wrapText="1"/>
    </xf>
    <xf numFmtId="0" fontId="0" fillId="3" borderId="86" xfId="0" applyFill="1" applyBorder="1" applyAlignment="1">
      <alignment horizontal="center"/>
    </xf>
    <xf numFmtId="0" fontId="0" fillId="3" borderId="87" xfId="0" applyFill="1" applyBorder="1" applyAlignment="1">
      <alignment horizontal="center"/>
    </xf>
    <xf numFmtId="0" fontId="0" fillId="3" borderId="89" xfId="0" applyFill="1" applyBorder="1" applyAlignment="1">
      <alignment horizontal="center" wrapText="1"/>
    </xf>
    <xf numFmtId="0" fontId="0" fillId="3" borderId="145" xfId="0" applyFill="1" applyBorder="1" applyAlignment="1">
      <alignment horizontal="center" wrapText="1"/>
    </xf>
    <xf numFmtId="0" fontId="0" fillId="3" borderId="146" xfId="0" applyFill="1" applyBorder="1" applyAlignment="1">
      <alignment horizontal="center"/>
    </xf>
    <xf numFmtId="0" fontId="0" fillId="3" borderId="80" xfId="0" applyFill="1" applyBorder="1" applyAlignment="1">
      <alignment horizontal="center" wrapText="1"/>
    </xf>
    <xf numFmtId="0" fontId="0" fillId="3" borderId="98" xfId="0" applyFill="1" applyBorder="1" applyAlignment="1">
      <alignment horizontal="center" wrapText="1"/>
    </xf>
    <xf numFmtId="0" fontId="0" fillId="3" borderId="41" xfId="0" applyFill="1" applyBorder="1" applyAlignment="1">
      <alignment horizontal="center"/>
    </xf>
    <xf numFmtId="0" fontId="0" fillId="3" borderId="132" xfId="0" applyFill="1" applyBorder="1" applyAlignment="1">
      <alignment horizontal="center" wrapText="1"/>
    </xf>
    <xf numFmtId="0" fontId="0" fillId="3" borderId="22" xfId="0" applyFill="1" applyBorder="1" applyAlignment="1"/>
    <xf numFmtId="0" fontId="0" fillId="0" borderId="205" xfId="0" applyFill="1" applyBorder="1" applyAlignment="1">
      <alignment horizontal="center" vertical="center" wrapText="1"/>
    </xf>
    <xf numFmtId="0" fontId="0" fillId="0" borderId="207" xfId="0" applyFill="1" applyBorder="1" applyAlignment="1">
      <alignment vertical="center" wrapText="1"/>
    </xf>
    <xf numFmtId="0" fontId="0" fillId="0" borderId="200" xfId="0" applyFill="1" applyBorder="1" applyAlignment="1">
      <alignment vertical="center" wrapText="1"/>
    </xf>
    <xf numFmtId="0" fontId="0" fillId="0" borderId="66" xfId="0" applyFill="1" applyBorder="1" applyAlignment="1">
      <alignment horizontal="center" vertical="center" wrapText="1"/>
    </xf>
    <xf numFmtId="43" fontId="0" fillId="5" borderId="0" xfId="0" applyNumberFormat="1" applyFill="1" applyBorder="1"/>
    <xf numFmtId="43" fontId="0" fillId="5" borderId="21" xfId="0" applyNumberFormat="1" applyFill="1" applyBorder="1"/>
    <xf numFmtId="43" fontId="3" fillId="5" borderId="17" xfId="0" applyNumberFormat="1" applyFont="1" applyFill="1" applyBorder="1"/>
    <xf numFmtId="43" fontId="3" fillId="5" borderId="29" xfId="0" applyNumberFormat="1" applyFont="1" applyFill="1" applyBorder="1"/>
    <xf numFmtId="43" fontId="3" fillId="5" borderId="0" xfId="0" applyNumberFormat="1" applyFont="1" applyFill="1" applyBorder="1"/>
    <xf numFmtId="43" fontId="3" fillId="5" borderId="21" xfId="0" applyNumberFormat="1" applyFont="1" applyFill="1" applyBorder="1"/>
    <xf numFmtId="43" fontId="3" fillId="5" borderId="1" xfId="0" applyNumberFormat="1" applyFont="1" applyFill="1" applyBorder="1"/>
    <xf numFmtId="43" fontId="0" fillId="5" borderId="24" xfId="0" applyNumberFormat="1" applyFill="1" applyBorder="1"/>
    <xf numFmtId="43" fontId="3" fillId="6" borderId="21" xfId="0" applyNumberFormat="1" applyFont="1" applyFill="1" applyBorder="1"/>
    <xf numFmtId="43" fontId="3" fillId="6" borderId="9" xfId="0" applyNumberFormat="1" applyFont="1" applyFill="1" applyBorder="1"/>
    <xf numFmtId="43" fontId="3" fillId="6" borderId="23" xfId="0" applyNumberFormat="1" applyFont="1" applyFill="1" applyBorder="1"/>
    <xf numFmtId="43" fontId="0" fillId="3" borderId="0" xfId="0" applyNumberFormat="1" applyFill="1" applyBorder="1"/>
    <xf numFmtId="43" fontId="0" fillId="3" borderId="21" xfId="0" applyNumberFormat="1" applyFill="1" applyBorder="1"/>
    <xf numFmtId="44" fontId="0" fillId="3" borderId="18" xfId="0" applyNumberFormat="1" applyFill="1" applyBorder="1"/>
    <xf numFmtId="44" fontId="0" fillId="3" borderId="21" xfId="0" applyNumberFormat="1" applyFill="1" applyBorder="1"/>
    <xf numFmtId="43" fontId="3" fillId="3" borderId="0" xfId="0" applyNumberFormat="1" applyFont="1" applyFill="1" applyBorder="1"/>
    <xf numFmtId="43" fontId="3" fillId="3" borderId="21" xfId="0" applyNumberFormat="1" applyFont="1" applyFill="1" applyBorder="1"/>
    <xf numFmtId="43" fontId="3" fillId="7" borderId="18" xfId="0" applyNumberFormat="1" applyFont="1" applyFill="1" applyBorder="1"/>
    <xf numFmtId="43" fontId="3" fillId="7" borderId="21" xfId="0" applyNumberFormat="1" applyFont="1" applyFill="1" applyBorder="1"/>
    <xf numFmtId="44" fontId="3" fillId="7" borderId="18" xfId="0" applyNumberFormat="1" applyFont="1" applyFill="1" applyBorder="1"/>
    <xf numFmtId="44" fontId="3" fillId="7" borderId="21" xfId="0" applyNumberFormat="1" applyFont="1" applyFill="1" applyBorder="1"/>
    <xf numFmtId="43" fontId="3" fillId="7" borderId="165" xfId="0" applyNumberFormat="1" applyFont="1" applyFill="1" applyBorder="1" applyAlignment="1">
      <alignment vertical="center"/>
    </xf>
    <xf numFmtId="43" fontId="0" fillId="7" borderId="168" xfId="0" applyNumberFormat="1" applyFill="1" applyBorder="1" applyAlignment="1">
      <alignment vertical="center" wrapText="1"/>
    </xf>
    <xf numFmtId="43" fontId="3" fillId="7" borderId="150" xfId="0" applyNumberFormat="1" applyFont="1" applyFill="1" applyBorder="1" applyAlignment="1">
      <alignment vertical="center"/>
    </xf>
    <xf numFmtId="43" fontId="0" fillId="7" borderId="150" xfId="0" applyNumberFormat="1" applyFill="1" applyBorder="1" applyAlignment="1">
      <alignment vertical="center" wrapText="1"/>
    </xf>
    <xf numFmtId="43" fontId="3" fillId="7" borderId="148" xfId="0" applyNumberFormat="1" applyFont="1" applyFill="1" applyBorder="1" applyAlignment="1">
      <alignment vertical="center"/>
    </xf>
    <xf numFmtId="43" fontId="0" fillId="7" borderId="0" xfId="0" applyNumberFormat="1" applyFill="1" applyBorder="1"/>
    <xf numFmtId="43" fontId="0" fillId="7" borderId="150" xfId="0" applyNumberFormat="1" applyFill="1" applyBorder="1"/>
    <xf numFmtId="43" fontId="3" fillId="7" borderId="150" xfId="0" applyNumberFormat="1" applyFont="1" applyFill="1" applyBorder="1"/>
    <xf numFmtId="44" fontId="0" fillId="3" borderId="222" xfId="0" applyNumberFormat="1" applyFill="1" applyBorder="1"/>
    <xf numFmtId="43" fontId="3" fillId="7" borderId="27" xfId="0" applyNumberFormat="1" applyFont="1" applyFill="1" applyBorder="1"/>
    <xf numFmtId="43" fontId="3" fillId="7" borderId="23" xfId="0" applyNumberFormat="1" applyFont="1" applyFill="1" applyBorder="1"/>
    <xf numFmtId="44" fontId="3" fillId="7" borderId="23" xfId="0" applyNumberFormat="1" applyFont="1" applyFill="1" applyBorder="1"/>
    <xf numFmtId="0" fontId="8" fillId="5" borderId="40" xfId="0" applyFont="1" applyFill="1" applyBorder="1" applyAlignment="1">
      <alignment vertical="center" wrapText="1"/>
    </xf>
    <xf numFmtId="0" fontId="24" fillId="5" borderId="40" xfId="0" applyFont="1" applyFill="1" applyBorder="1" applyAlignment="1">
      <alignment vertical="center" wrapText="1"/>
    </xf>
    <xf numFmtId="0" fontId="23" fillId="5" borderId="40" xfId="0" applyFont="1" applyFill="1" applyBorder="1" applyAlignment="1">
      <alignment horizontal="center" vertical="center" wrapText="1"/>
    </xf>
    <xf numFmtId="0" fontId="8" fillId="3" borderId="86" xfId="0" applyFont="1" applyFill="1" applyBorder="1" applyAlignment="1">
      <alignment vertical="center" wrapText="1"/>
    </xf>
    <xf numFmtId="0" fontId="8" fillId="3" borderId="40" xfId="0" applyFont="1" applyFill="1" applyBorder="1" applyAlignment="1">
      <alignment vertical="center" wrapText="1"/>
    </xf>
    <xf numFmtId="43" fontId="3" fillId="0" borderId="0" xfId="0" applyNumberFormat="1" applyFont="1" applyFill="1" applyBorder="1"/>
    <xf numFmtId="43" fontId="3" fillId="0" borderId="67" xfId="0" applyNumberFormat="1" applyFont="1" applyFill="1" applyBorder="1"/>
    <xf numFmtId="43" fontId="3" fillId="3" borderId="6" xfId="0" applyNumberFormat="1" applyFont="1" applyFill="1" applyBorder="1"/>
    <xf numFmtId="0" fontId="8" fillId="3" borderId="40" xfId="0" applyFont="1" applyFill="1" applyBorder="1" applyAlignment="1">
      <alignment horizontal="center" vertical="center" wrapText="1"/>
    </xf>
    <xf numFmtId="0" fontId="0" fillId="0" borderId="21" xfId="0" applyNumberFormat="1" applyBorder="1"/>
    <xf numFmtId="43" fontId="0" fillId="7" borderId="231" xfId="0" applyNumberFormat="1" applyFill="1" applyBorder="1" applyAlignment="1">
      <alignment vertical="center" wrapText="1"/>
    </xf>
    <xf numFmtId="43" fontId="0" fillId="0" borderId="232" xfId="0" applyNumberFormat="1" applyBorder="1"/>
    <xf numFmtId="0" fontId="3" fillId="0" borderId="186" xfId="0" applyFont="1" applyFill="1" applyBorder="1" applyAlignment="1">
      <alignment wrapText="1"/>
    </xf>
    <xf numFmtId="0" fontId="3" fillId="0" borderId="181" xfId="0" applyFont="1" applyFill="1" applyBorder="1"/>
    <xf numFmtId="165" fontId="3" fillId="0" borderId="186" xfId="2" applyNumberFormat="1" applyFont="1" applyBorder="1" applyAlignment="1">
      <alignment vertical="center" wrapText="1"/>
    </xf>
    <xf numFmtId="10" fontId="3" fillId="0" borderId="186" xfId="2" applyNumberFormat="1" applyFont="1" applyBorder="1" applyAlignment="1">
      <alignment vertical="center" wrapText="1"/>
    </xf>
    <xf numFmtId="44" fontId="3" fillId="0" borderId="48" xfId="0" applyNumberFormat="1" applyFont="1" applyBorder="1"/>
    <xf numFmtId="9" fontId="3" fillId="0" borderId="181" xfId="0" applyNumberFormat="1" applyFont="1" applyBorder="1" applyAlignment="1">
      <alignment vertical="center" wrapText="1"/>
    </xf>
    <xf numFmtId="0" fontId="3" fillId="0" borderId="181" xfId="0" applyFont="1" applyFill="1" applyBorder="1" applyAlignment="1">
      <alignment vertical="center" wrapText="1"/>
    </xf>
    <xf numFmtId="0" fontId="3" fillId="0" borderId="203" xfId="0" applyFont="1" applyFill="1" applyBorder="1" applyAlignment="1">
      <alignment horizontal="center" vertical="center" wrapText="1"/>
    </xf>
    <xf numFmtId="0" fontId="3" fillId="0" borderId="205" xfId="0" applyFont="1" applyFill="1" applyBorder="1" applyAlignment="1">
      <alignment horizontal="center" vertical="center" wrapText="1"/>
    </xf>
    <xf numFmtId="43" fontId="0" fillId="0" borderId="18" xfId="0" applyNumberFormat="1" applyFill="1" applyBorder="1"/>
    <xf numFmtId="0" fontId="3" fillId="0" borderId="21" xfId="1" applyNumberFormat="1" applyFont="1" applyFill="1" applyBorder="1"/>
    <xf numFmtId="10" fontId="15" fillId="0" borderId="183" xfId="0" applyNumberFormat="1" applyFont="1" applyFill="1" applyBorder="1" applyAlignment="1">
      <alignment vertical="center" wrapText="1"/>
    </xf>
    <xf numFmtId="166" fontId="0" fillId="0" borderId="150" xfId="0" applyNumberFormat="1" applyBorder="1"/>
    <xf numFmtId="1" fontId="3" fillId="0" borderId="44" xfId="2" applyNumberFormat="1" applyFont="1" applyBorder="1"/>
    <xf numFmtId="0" fontId="3" fillId="0" borderId="21" xfId="0" applyNumberFormat="1" applyFont="1" applyBorder="1"/>
    <xf numFmtId="0" fontId="3" fillId="0" borderId="0" xfId="0" applyNumberFormat="1" applyFont="1" applyBorder="1"/>
    <xf numFmtId="0" fontId="3" fillId="0" borderId="202" xfId="1" applyNumberFormat="1" applyFont="1" applyBorder="1" applyAlignment="1">
      <alignment vertical="center" wrapText="1"/>
    </xf>
    <xf numFmtId="10" fontId="0" fillId="0" borderId="21" xfId="2" applyNumberFormat="1" applyFont="1" applyBorder="1"/>
    <xf numFmtId="10" fontId="3" fillId="0" borderId="202" xfId="2" applyNumberFormat="1" applyFont="1" applyFill="1" applyBorder="1" applyAlignment="1">
      <alignment vertical="center" wrapText="1"/>
    </xf>
    <xf numFmtId="0" fontId="0" fillId="0" borderId="18" xfId="0" applyNumberFormat="1" applyBorder="1"/>
    <xf numFmtId="165" fontId="3" fillId="0" borderId="213" xfId="2" applyNumberFormat="1" applyFont="1" applyBorder="1" applyAlignment="1">
      <alignment vertical="center" wrapText="1"/>
    </xf>
    <xf numFmtId="0" fontId="3" fillId="0" borderId="210" xfId="1" applyNumberFormat="1" applyFont="1" applyBorder="1" applyAlignment="1">
      <alignment vertical="center" wrapText="1"/>
    </xf>
    <xf numFmtId="43" fontId="3" fillId="0" borderId="21" xfId="0" applyNumberFormat="1" applyFont="1" applyBorder="1"/>
    <xf numFmtId="0" fontId="3" fillId="0" borderId="210" xfId="1" applyNumberFormat="1" applyFont="1" applyBorder="1" applyAlignment="1">
      <alignment horizontal="center" vertical="center" wrapText="1"/>
    </xf>
    <xf numFmtId="0" fontId="3" fillId="0" borderId="213" xfId="1" applyNumberFormat="1" applyFont="1" applyBorder="1" applyAlignment="1">
      <alignment horizontal="center" vertical="center" wrapText="1"/>
    </xf>
    <xf numFmtId="0" fontId="0" fillId="0" borderId="108" xfId="0" applyFont="1" applyBorder="1" applyAlignment="1">
      <alignment horizontal="left" wrapText="1"/>
    </xf>
    <xf numFmtId="0" fontId="0" fillId="0" borderId="105" xfId="0" applyFont="1" applyBorder="1" applyAlignment="1">
      <alignment horizontal="left" wrapText="1"/>
    </xf>
    <xf numFmtId="0" fontId="0" fillId="0" borderId="100" xfId="0" applyFont="1" applyBorder="1" applyAlignment="1">
      <alignment horizontal="left" wrapText="1"/>
    </xf>
    <xf numFmtId="0" fontId="0" fillId="0" borderId="36" xfId="0" applyFont="1" applyBorder="1" applyAlignment="1">
      <alignment horizontal="left" wrapText="1"/>
    </xf>
    <xf numFmtId="0" fontId="0" fillId="0" borderId="109" xfId="0" applyFont="1" applyBorder="1" applyAlignment="1">
      <alignment horizontal="left" wrapText="1"/>
    </xf>
    <xf numFmtId="0" fontId="0" fillId="5" borderId="36" xfId="0" applyFont="1" applyFill="1" applyBorder="1" applyAlignment="1">
      <alignment horizontal="left" wrapText="1"/>
    </xf>
    <xf numFmtId="0" fontId="3" fillId="8" borderId="62" xfId="0" applyFont="1" applyFill="1" applyBorder="1"/>
    <xf numFmtId="43" fontId="13" fillId="0" borderId="10" xfId="0" applyNumberFormat="1" applyFont="1" applyBorder="1"/>
    <xf numFmtId="43" fontId="13" fillId="0" borderId="3" xfId="1" applyFont="1" applyBorder="1"/>
    <xf numFmtId="166" fontId="0" fillId="0" borderId="0" xfId="0" applyNumberFormat="1" applyBorder="1"/>
    <xf numFmtId="166" fontId="0" fillId="0" borderId="150" xfId="0" applyNumberFormat="1" applyBorder="1" applyAlignment="1">
      <alignment vertical="center"/>
    </xf>
    <xf numFmtId="166" fontId="0" fillId="0" borderId="168" xfId="0" applyNumberFormat="1" applyBorder="1" applyAlignment="1">
      <alignment vertical="center"/>
    </xf>
    <xf numFmtId="0" fontId="25" fillId="9" borderId="4" xfId="0" applyFont="1" applyFill="1" applyBorder="1"/>
    <xf numFmtId="0" fontId="25" fillId="9" borderId="25" xfId="0" applyFont="1" applyFill="1" applyBorder="1"/>
    <xf numFmtId="0" fontId="26" fillId="9" borderId="4" xfId="0" applyFont="1" applyFill="1" applyBorder="1"/>
    <xf numFmtId="0" fontId="26" fillId="9" borderId="25" xfId="0" applyFont="1" applyFill="1" applyBorder="1"/>
    <xf numFmtId="0" fontId="26" fillId="9" borderId="63" xfId="0" applyFont="1" applyFill="1" applyBorder="1"/>
    <xf numFmtId="0" fontId="25" fillId="9" borderId="1" xfId="0" applyFont="1" applyFill="1" applyBorder="1"/>
    <xf numFmtId="0" fontId="26" fillId="9" borderId="24" xfId="0" applyFont="1" applyFill="1" applyBorder="1"/>
    <xf numFmtId="0" fontId="26" fillId="9" borderId="24" xfId="0" applyFont="1" applyFill="1" applyBorder="1" applyAlignment="1">
      <alignment horizontal="center" vertical="center" wrapText="1"/>
    </xf>
    <xf numFmtId="0" fontId="26" fillId="9" borderId="169" xfId="0" applyFont="1" applyFill="1" applyBorder="1" applyAlignment="1"/>
    <xf numFmtId="0" fontId="3" fillId="10" borderId="4" xfId="0" applyFont="1" applyFill="1" applyBorder="1"/>
    <xf numFmtId="0" fontId="0" fillId="10" borderId="25" xfId="0" applyFill="1" applyBorder="1"/>
    <xf numFmtId="0" fontId="0" fillId="10" borderId="5" xfId="0" applyFill="1" applyBorder="1"/>
    <xf numFmtId="0" fontId="0" fillId="10" borderId="63" xfId="0" applyFill="1" applyBorder="1"/>
    <xf numFmtId="0" fontId="3" fillId="10" borderId="25" xfId="0" applyFont="1" applyFill="1" applyBorder="1"/>
    <xf numFmtId="0" fontId="15" fillId="10" borderId="117" xfId="0" applyFont="1" applyFill="1" applyBorder="1" applyAlignment="1">
      <alignment wrapText="1"/>
    </xf>
    <xf numFmtId="0" fontId="0" fillId="10" borderId="117" xfId="0" applyFill="1" applyBorder="1"/>
    <xf numFmtId="0" fontId="9" fillId="10" borderId="117" xfId="0" applyFont="1" applyFill="1" applyBorder="1" applyAlignment="1">
      <alignment wrapText="1"/>
    </xf>
    <xf numFmtId="9" fontId="0" fillId="10" borderId="118" xfId="2" applyNumberFormat="1" applyFont="1" applyFill="1" applyBorder="1"/>
    <xf numFmtId="0" fontId="3" fillId="10" borderId="26" xfId="0" applyFont="1" applyFill="1" applyBorder="1" applyAlignment="1">
      <alignment horizontal="left"/>
    </xf>
    <xf numFmtId="9" fontId="0" fillId="10" borderId="26" xfId="2" applyFont="1" applyFill="1" applyBorder="1" applyAlignment="1"/>
    <xf numFmtId="0" fontId="0" fillId="10" borderId="26" xfId="0" applyFill="1" applyBorder="1"/>
    <xf numFmtId="9" fontId="14" fillId="10" borderId="26" xfId="2" applyFont="1" applyFill="1" applyBorder="1" applyAlignment="1">
      <alignment wrapText="1"/>
    </xf>
    <xf numFmtId="9" fontId="0" fillId="10" borderId="65" xfId="2" applyNumberFormat="1" applyFont="1" applyFill="1" applyBorder="1"/>
    <xf numFmtId="9" fontId="0" fillId="10" borderId="24" xfId="2" applyFont="1" applyFill="1" applyBorder="1"/>
    <xf numFmtId="0" fontId="0" fillId="10" borderId="24" xfId="0" applyFill="1" applyBorder="1"/>
    <xf numFmtId="0" fontId="13" fillId="10" borderId="24" xfId="0" applyFont="1" applyFill="1" applyBorder="1" applyAlignment="1">
      <alignment wrapText="1"/>
    </xf>
    <xf numFmtId="9" fontId="0" fillId="10" borderId="69" xfId="2" applyNumberFormat="1" applyFont="1" applyFill="1" applyBorder="1"/>
    <xf numFmtId="0" fontId="0" fillId="10" borderId="71" xfId="0" applyFill="1" applyBorder="1" applyAlignment="1">
      <alignment vertical="center"/>
    </xf>
    <xf numFmtId="0" fontId="0" fillId="10" borderId="72" xfId="0" applyFill="1" applyBorder="1" applyAlignment="1">
      <alignment vertical="center"/>
    </xf>
    <xf numFmtId="0" fontId="21" fillId="10" borderId="119" xfId="0" applyFont="1" applyFill="1" applyBorder="1" applyAlignment="1">
      <alignment wrapText="1"/>
    </xf>
    <xf numFmtId="0" fontId="0" fillId="10" borderId="115" xfId="0" applyFill="1" applyBorder="1"/>
    <xf numFmtId="0" fontId="21" fillId="10" borderId="68" xfId="0" applyFont="1" applyFill="1" applyBorder="1" applyAlignment="1">
      <alignment wrapText="1"/>
    </xf>
    <xf numFmtId="9" fontId="0" fillId="10" borderId="24" xfId="2" applyFont="1" applyFill="1" applyBorder="1" applyAlignment="1"/>
    <xf numFmtId="0" fontId="0" fillId="10" borderId="70" xfId="0" applyFill="1" applyBorder="1" applyAlignment="1">
      <alignment vertical="center"/>
    </xf>
    <xf numFmtId="0" fontId="3" fillId="10" borderId="62" xfId="0" applyFont="1" applyFill="1" applyBorder="1"/>
    <xf numFmtId="0" fontId="0" fillId="10" borderId="25" xfId="0" applyFill="1" applyBorder="1" applyAlignment="1">
      <alignment horizontal="center" vertical="center" wrapText="1"/>
    </xf>
    <xf numFmtId="0" fontId="3" fillId="10" borderId="1" xfId="0" applyFont="1" applyFill="1" applyBorder="1"/>
    <xf numFmtId="0" fontId="3" fillId="10" borderId="0" xfId="0" applyFont="1" applyFill="1" applyBorder="1"/>
    <xf numFmtId="0" fontId="3" fillId="10" borderId="66" xfId="0" applyFont="1" applyFill="1" applyBorder="1"/>
    <xf numFmtId="0" fontId="0" fillId="10" borderId="62" xfId="0" applyFill="1" applyBorder="1"/>
    <xf numFmtId="0" fontId="0" fillId="10" borderId="67" xfId="0" applyFill="1" applyBorder="1" applyAlignment="1"/>
    <xf numFmtId="0" fontId="0" fillId="10" borderId="67" xfId="0" applyFill="1" applyBorder="1"/>
    <xf numFmtId="0" fontId="3" fillId="10" borderId="188" xfId="0" applyFont="1" applyFill="1" applyBorder="1" applyAlignment="1">
      <alignment horizontal="center" vertical="center" textRotation="180"/>
    </xf>
    <xf numFmtId="0" fontId="3" fillId="10" borderId="189" xfId="0" applyFont="1" applyFill="1" applyBorder="1" applyAlignment="1">
      <alignment horizontal="center" vertical="center" textRotation="180"/>
    </xf>
    <xf numFmtId="0" fontId="26" fillId="10" borderId="196" xfId="0" applyFont="1" applyFill="1" applyBorder="1"/>
    <xf numFmtId="0" fontId="0" fillId="10" borderId="196" xfId="0" applyFill="1" applyBorder="1"/>
    <xf numFmtId="0" fontId="0" fillId="10" borderId="175" xfId="0" applyFill="1" applyBorder="1" applyAlignment="1">
      <alignment horizontal="center" vertical="center" textRotation="180"/>
    </xf>
    <xf numFmtId="0" fontId="0" fillId="10" borderId="204" xfId="0" applyFill="1" applyBorder="1" applyAlignment="1">
      <alignment horizontal="center" vertical="center" textRotation="180"/>
    </xf>
    <xf numFmtId="0" fontId="0" fillId="10" borderId="208" xfId="0" applyFill="1" applyBorder="1" applyAlignment="1">
      <alignment horizontal="center" vertical="center" textRotation="180"/>
    </xf>
    <xf numFmtId="0" fontId="0" fillId="10" borderId="188" xfId="0" applyFill="1" applyBorder="1" applyAlignment="1">
      <alignment horizontal="center" vertical="center" textRotation="180"/>
    </xf>
    <xf numFmtId="0" fontId="0" fillId="10" borderId="188" xfId="0" applyFill="1" applyBorder="1"/>
    <xf numFmtId="0" fontId="0" fillId="10" borderId="209" xfId="0" applyFill="1" applyBorder="1"/>
    <xf numFmtId="0" fontId="0" fillId="10" borderId="208" xfId="0" applyFill="1" applyBorder="1"/>
    <xf numFmtId="0" fontId="0" fillId="10" borderId="177" xfId="0" applyFill="1" applyBorder="1" applyAlignment="1">
      <alignment horizontal="center" vertical="center" textRotation="180"/>
    </xf>
    <xf numFmtId="0" fontId="0" fillId="10" borderId="67" xfId="0" applyFill="1" applyBorder="1" applyAlignment="1">
      <alignment horizontal="center" vertical="center" textRotation="180"/>
    </xf>
    <xf numFmtId="0" fontId="15" fillId="10" borderId="26" xfId="0" applyFont="1" applyFill="1" applyBorder="1" applyAlignment="1">
      <alignment vertical="center"/>
    </xf>
    <xf numFmtId="0" fontId="15" fillId="10" borderId="6" xfId="0" applyFont="1" applyFill="1" applyBorder="1" applyAlignment="1">
      <alignment vertical="center"/>
    </xf>
    <xf numFmtId="0" fontId="12" fillId="10" borderId="0" xfId="0" applyFont="1" applyFill="1" applyBorder="1"/>
    <xf numFmtId="43" fontId="17" fillId="0" borderId="7" xfId="1" applyFont="1" applyBorder="1"/>
    <xf numFmtId="0" fontId="0" fillId="0" borderId="64" xfId="0" applyBorder="1" applyAlignment="1"/>
    <xf numFmtId="0" fontId="0" fillId="0" borderId="7" xfId="0" applyBorder="1" applyAlignment="1"/>
    <xf numFmtId="0" fontId="0" fillId="10" borderId="67" xfId="0" applyFill="1" applyBorder="1" applyAlignment="1">
      <alignment horizontal="center" vertical="center" textRotation="180"/>
    </xf>
    <xf numFmtId="43" fontId="3" fillId="9" borderId="173" xfId="0" applyNumberFormat="1" applyFont="1" applyFill="1" applyBorder="1" applyAlignment="1">
      <alignment vertical="center" wrapText="1"/>
    </xf>
    <xf numFmtId="0" fontId="3" fillId="9" borderId="199" xfId="0" applyFont="1" applyFill="1" applyBorder="1" applyAlignment="1">
      <alignment vertical="center" wrapText="1"/>
    </xf>
    <xf numFmtId="0" fontId="0" fillId="9" borderId="197" xfId="0" applyFill="1" applyBorder="1" applyAlignment="1"/>
    <xf numFmtId="0" fontId="0" fillId="10" borderId="66" xfId="0" applyFill="1" applyBorder="1" applyAlignment="1">
      <alignment vertical="center" wrapText="1"/>
    </xf>
    <xf numFmtId="0" fontId="0" fillId="6" borderId="202" xfId="0" applyFill="1" applyBorder="1" applyAlignment="1">
      <alignment vertical="center" wrapText="1"/>
    </xf>
    <xf numFmtId="0" fontId="8" fillId="6" borderId="40" xfId="0" applyFont="1" applyFill="1" applyBorder="1" applyAlignment="1">
      <alignment horizontal="center" wrapText="1"/>
    </xf>
    <xf numFmtId="0" fontId="8" fillId="6" borderId="45" xfId="0" applyFont="1" applyFill="1" applyBorder="1" applyAlignment="1">
      <alignment horizontal="center" wrapText="1"/>
    </xf>
    <xf numFmtId="0" fontId="10" fillId="6" borderId="200" xfId="0" applyFont="1" applyFill="1" applyBorder="1" applyAlignment="1">
      <alignment wrapText="1"/>
    </xf>
    <xf numFmtId="0" fontId="9" fillId="6" borderId="6" xfId="0" applyFont="1" applyFill="1" applyBorder="1" applyAlignment="1">
      <alignment horizontal="left" vertical="center"/>
    </xf>
    <xf numFmtId="43" fontId="0" fillId="6" borderId="26" xfId="0" applyNumberFormat="1" applyFill="1" applyBorder="1"/>
    <xf numFmtId="0" fontId="9" fillId="6" borderId="4" xfId="0" applyFont="1" applyFill="1" applyBorder="1" applyAlignment="1">
      <alignment horizontal="left" vertical="center"/>
    </xf>
    <xf numFmtId="43" fontId="0" fillId="6" borderId="28" xfId="0" applyNumberFormat="1" applyFill="1" applyBorder="1"/>
    <xf numFmtId="0" fontId="0" fillId="10" borderId="67" xfId="0" applyFill="1" applyBorder="1" applyAlignment="1">
      <alignment horizontal="center" vertical="center" textRotation="180"/>
    </xf>
    <xf numFmtId="0" fontId="3" fillId="10" borderId="4" xfId="0" applyFont="1" applyFill="1" applyBorder="1" applyAlignment="1"/>
    <xf numFmtId="0" fontId="3" fillId="10" borderId="25" xfId="0" applyFont="1" applyFill="1" applyBorder="1" applyAlignment="1"/>
    <xf numFmtId="0" fontId="3" fillId="11" borderId="3" xfId="0" applyFont="1" applyFill="1" applyBorder="1" applyAlignment="1"/>
    <xf numFmtId="0" fontId="0" fillId="0" borderId="69" xfId="0" applyBorder="1" applyAlignment="1"/>
    <xf numFmtId="0" fontId="3" fillId="11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12" borderId="93" xfId="0" applyFill="1" applyBorder="1" applyAlignment="1">
      <alignment vertical="center"/>
    </xf>
    <xf numFmtId="0" fontId="0" fillId="12" borderId="18" xfId="0" applyFill="1" applyBorder="1" applyAlignment="1"/>
    <xf numFmtId="0" fontId="0" fillId="12" borderId="22" xfId="0" applyFill="1" applyBorder="1" applyAlignment="1"/>
    <xf numFmtId="0" fontId="0" fillId="12" borderId="53" xfId="0" applyFill="1" applyBorder="1" applyAlignment="1">
      <alignment vertical="center"/>
    </xf>
    <xf numFmtId="0" fontId="0" fillId="12" borderId="37" xfId="0" applyFill="1" applyBorder="1" applyAlignment="1">
      <alignment horizontal="center" wrapText="1"/>
    </xf>
    <xf numFmtId="0" fontId="0" fillId="12" borderId="93" xfId="0" applyFill="1" applyBorder="1" applyAlignment="1">
      <alignment horizontal="center" wrapText="1"/>
    </xf>
    <xf numFmtId="0" fontId="0" fillId="12" borderId="40" xfId="0" applyFill="1" applyBorder="1"/>
    <xf numFmtId="0" fontId="0" fillId="12" borderId="40" xfId="0" applyFill="1" applyBorder="1" applyAlignment="1">
      <alignment horizontal="center"/>
    </xf>
    <xf numFmtId="0" fontId="0" fillId="12" borderId="45" xfId="0" applyFill="1" applyBorder="1" applyAlignment="1">
      <alignment horizontal="center"/>
    </xf>
    <xf numFmtId="0" fontId="9" fillId="12" borderId="6" xfId="0" applyFont="1" applyFill="1" applyBorder="1" applyAlignment="1">
      <alignment horizontal="left" vertical="center"/>
    </xf>
    <xf numFmtId="43" fontId="0" fillId="12" borderId="26" xfId="0" applyNumberFormat="1" applyFill="1" applyBorder="1"/>
    <xf numFmtId="43" fontId="3" fillId="12" borderId="0" xfId="0" applyNumberFormat="1" applyFont="1" applyFill="1" applyBorder="1"/>
    <xf numFmtId="44" fontId="0" fillId="12" borderId="18" xfId="0" applyNumberFormat="1" applyFill="1" applyBorder="1"/>
    <xf numFmtId="0" fontId="33" fillId="12" borderId="197" xfId="0" applyFont="1" applyFill="1" applyBorder="1" applyAlignment="1"/>
    <xf numFmtId="0" fontId="8" fillId="12" borderId="40" xfId="0" applyFont="1" applyFill="1" applyBorder="1" applyAlignment="1">
      <alignment horizontal="center" wrapText="1"/>
    </xf>
    <xf numFmtId="0" fontId="8" fillId="12" borderId="45" xfId="0" applyFont="1" applyFill="1" applyBorder="1" applyAlignment="1">
      <alignment horizontal="center" wrapText="1"/>
    </xf>
    <xf numFmtId="0" fontId="10" fillId="12" borderId="200" xfId="0" applyFont="1" applyFill="1" applyBorder="1" applyAlignment="1">
      <alignment wrapText="1"/>
    </xf>
    <xf numFmtId="0" fontId="0" fillId="12" borderId="38" xfId="0" applyFill="1" applyBorder="1" applyAlignment="1">
      <alignment horizontal="center"/>
    </xf>
    <xf numFmtId="0" fontId="0" fillId="12" borderId="41" xfId="0" applyFill="1" applyBorder="1" applyAlignment="1">
      <alignment horizontal="center"/>
    </xf>
    <xf numFmtId="0" fontId="0" fillId="12" borderId="41" xfId="0" applyFill="1" applyBorder="1"/>
    <xf numFmtId="43" fontId="3" fillId="12" borderId="9" xfId="0" applyNumberFormat="1" applyFont="1" applyFill="1" applyBorder="1"/>
    <xf numFmtId="43" fontId="3" fillId="12" borderId="23" xfId="0" applyNumberFormat="1" applyFont="1" applyFill="1" applyBorder="1"/>
    <xf numFmtId="0" fontId="9" fillId="12" borderId="4" xfId="0" applyFont="1" applyFill="1" applyBorder="1" applyAlignment="1">
      <alignment horizontal="left" vertical="center"/>
    </xf>
    <xf numFmtId="43" fontId="0" fillId="12" borderId="28" xfId="0" applyNumberFormat="1" applyFill="1" applyBorder="1"/>
    <xf numFmtId="43" fontId="3" fillId="12" borderId="21" xfId="0" applyNumberFormat="1" applyFont="1" applyFill="1" applyBorder="1"/>
    <xf numFmtId="9" fontId="0" fillId="0" borderId="40" xfId="0" applyNumberFormat="1" applyBorder="1"/>
    <xf numFmtId="43" fontId="0" fillId="0" borderId="0" xfId="0" applyNumberFormat="1" applyFill="1" applyBorder="1"/>
    <xf numFmtId="1" fontId="6" fillId="0" borderId="44" xfId="2" applyNumberFormat="1" applyFont="1" applyBorder="1"/>
    <xf numFmtId="43" fontId="12" fillId="0" borderId="24" xfId="0" applyNumberFormat="1" applyFont="1" applyBorder="1"/>
    <xf numFmtId="43" fontId="12" fillId="0" borderId="24" xfId="1" applyFont="1" applyBorder="1"/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24" xfId="0" applyFont="1" applyBorder="1"/>
    <xf numFmtId="0" fontId="13" fillId="0" borderId="3" xfId="0" applyFont="1" applyBorder="1" applyAlignment="1">
      <alignment horizontal="center" vertical="center" wrapText="1"/>
    </xf>
    <xf numFmtId="9" fontId="0" fillId="0" borderId="66" xfId="0" applyNumberFormat="1" applyFill="1" applyBorder="1" applyAlignment="1">
      <alignment vertical="center" wrapText="1"/>
    </xf>
    <xf numFmtId="43" fontId="12" fillId="0" borderId="198" xfId="1" applyFont="1" applyBorder="1" applyAlignment="1">
      <alignment wrapText="1"/>
    </xf>
    <xf numFmtId="43" fontId="12" fillId="0" borderId="215" xfId="1" applyFont="1" applyBorder="1" applyAlignment="1">
      <alignment wrapText="1"/>
    </xf>
    <xf numFmtId="43" fontId="12" fillId="0" borderId="211" xfId="1" applyFont="1" applyBorder="1" applyAlignment="1">
      <alignment wrapText="1"/>
    </xf>
    <xf numFmtId="43" fontId="12" fillId="0" borderId="197" xfId="1" applyFont="1" applyBorder="1" applyAlignment="1">
      <alignment wrapText="1"/>
    </xf>
    <xf numFmtId="43" fontId="12" fillId="0" borderId="217" xfId="1" applyFont="1" applyBorder="1" applyAlignment="1">
      <alignment wrapText="1"/>
    </xf>
    <xf numFmtId="43" fontId="12" fillId="0" borderId="234" xfId="1" applyFont="1" applyBorder="1" applyAlignment="1">
      <alignment wrapText="1"/>
    </xf>
    <xf numFmtId="43" fontId="12" fillId="0" borderId="233" xfId="1" applyFont="1" applyBorder="1" applyAlignment="1">
      <alignment wrapText="1"/>
    </xf>
    <xf numFmtId="9" fontId="0" fillId="0" borderId="202" xfId="2" applyFont="1" applyBorder="1" applyAlignment="1">
      <alignment vertical="center" wrapText="1"/>
    </xf>
    <xf numFmtId="0" fontId="13" fillId="0" borderId="235" xfId="0" applyFont="1" applyBorder="1"/>
    <xf numFmtId="0" fontId="13" fillId="0" borderId="25" xfId="0" applyFont="1" applyBorder="1"/>
    <xf numFmtId="0" fontId="13" fillId="0" borderId="5" xfId="0" applyFont="1" applyBorder="1" applyAlignment="1">
      <alignment horizontal="center" vertical="center" wrapText="1"/>
    </xf>
    <xf numFmtId="0" fontId="13" fillId="0" borderId="236" xfId="0" applyFont="1" applyBorder="1"/>
    <xf numFmtId="0" fontId="13" fillId="0" borderId="0" xfId="0" applyFont="1" applyBorder="1"/>
    <xf numFmtId="43" fontId="13" fillId="0" borderId="5" xfId="1" applyFont="1" applyBorder="1"/>
    <xf numFmtId="0" fontId="13" fillId="0" borderId="236" xfId="0" applyFont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left" vertical="center"/>
    </xf>
    <xf numFmtId="164" fontId="17" fillId="0" borderId="5" xfId="0" applyNumberFormat="1" applyFont="1" applyFill="1" applyBorder="1" applyAlignment="1">
      <alignment horizontal="left" vertical="center"/>
    </xf>
    <xf numFmtId="164" fontId="17" fillId="0" borderId="25" xfId="0" applyNumberFormat="1" applyFont="1" applyFill="1" applyBorder="1" applyAlignment="1">
      <alignment horizontal="center" vertical="center" wrapText="1"/>
    </xf>
    <xf numFmtId="164" fontId="17" fillId="0" borderId="237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left" vertical="center"/>
    </xf>
    <xf numFmtId="164" fontId="17" fillId="0" borderId="3" xfId="0" applyNumberFormat="1" applyFont="1" applyFill="1" applyBorder="1" applyAlignment="1">
      <alignment horizontal="left" vertical="center"/>
    </xf>
    <xf numFmtId="164" fontId="17" fillId="0" borderId="24" xfId="0" applyNumberFormat="1" applyFont="1" applyFill="1" applyBorder="1" applyAlignment="1">
      <alignment horizontal="center" vertical="center" wrapText="1"/>
    </xf>
    <xf numFmtId="164" fontId="17" fillId="0" borderId="30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12" borderId="51" xfId="0" applyFont="1" applyFill="1" applyBorder="1" applyAlignment="1">
      <alignment horizontal="center" vertical="center"/>
    </xf>
    <xf numFmtId="0" fontId="9" fillId="12" borderId="56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2" borderId="203" xfId="0" applyFont="1" applyFill="1" applyBorder="1" applyAlignment="1">
      <alignment horizontal="center" vertical="center"/>
    </xf>
    <xf numFmtId="0" fontId="3" fillId="12" borderId="19" xfId="0" applyFont="1" applyFill="1" applyBorder="1" applyAlignment="1">
      <alignment horizontal="center" vertical="center"/>
    </xf>
    <xf numFmtId="0" fontId="3" fillId="12" borderId="66" xfId="0" applyFont="1" applyFill="1" applyBorder="1" applyAlignment="1">
      <alignment horizontal="center" vertical="center"/>
    </xf>
    <xf numFmtId="0" fontId="3" fillId="12" borderId="11" xfId="0" applyFont="1" applyFill="1" applyBorder="1" applyAlignment="1">
      <alignment horizontal="center" vertical="center"/>
    </xf>
    <xf numFmtId="0" fontId="3" fillId="12" borderId="205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8" fillId="12" borderId="46" xfId="0" applyFont="1" applyFill="1" applyBorder="1" applyAlignment="1">
      <alignment horizontal="center" wrapText="1"/>
    </xf>
    <xf numFmtId="0" fontId="8" fillId="12" borderId="47" xfId="0" applyFont="1" applyFill="1" applyBorder="1" applyAlignment="1">
      <alignment horizontal="center" wrapText="1"/>
    </xf>
    <xf numFmtId="0" fontId="15" fillId="12" borderId="51" xfId="0" applyFont="1" applyFill="1" applyBorder="1" applyAlignment="1">
      <alignment horizontal="center" vertical="center" wrapText="1"/>
    </xf>
    <xf numFmtId="0" fontId="15" fillId="12" borderId="54" xfId="0" applyFont="1" applyFill="1" applyBorder="1" applyAlignment="1">
      <alignment horizontal="center" vertical="center" wrapText="1"/>
    </xf>
    <xf numFmtId="0" fontId="8" fillId="12" borderId="56" xfId="0" applyFont="1" applyFill="1" applyBorder="1" applyAlignment="1">
      <alignment horizontal="center" vertical="center" wrapText="1"/>
    </xf>
    <xf numFmtId="0" fontId="8" fillId="12" borderId="58" xfId="0" applyFont="1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/>
    </xf>
    <xf numFmtId="0" fontId="0" fillId="12" borderId="50" xfId="0" applyFill="1" applyBorder="1" applyAlignment="1">
      <alignment horizontal="center" vertical="center"/>
    </xf>
    <xf numFmtId="0" fontId="0" fillId="12" borderId="60" xfId="0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 wrapText="1"/>
    </xf>
    <xf numFmtId="0" fontId="11" fillId="12" borderId="61" xfId="0" applyFont="1" applyFill="1" applyBorder="1" applyAlignment="1">
      <alignment horizontal="center" vertical="center" wrapText="1"/>
    </xf>
    <xf numFmtId="0" fontId="11" fillId="12" borderId="19" xfId="0" applyFont="1" applyFill="1" applyBorder="1" applyAlignment="1">
      <alignment horizontal="center" vertical="center" wrapText="1"/>
    </xf>
    <xf numFmtId="0" fontId="11" fillId="12" borderId="34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11" fillId="12" borderId="50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3" fontId="0" fillId="0" borderId="51" xfId="0" applyNumberFormat="1" applyBorder="1" applyAlignment="1">
      <alignment horizontal="center" vertical="center"/>
    </xf>
    <xf numFmtId="43" fontId="0" fillId="0" borderId="52" xfId="0" applyNumberFormat="1" applyBorder="1" applyAlignment="1">
      <alignment horizontal="center" vertical="center"/>
    </xf>
    <xf numFmtId="43" fontId="0" fillId="0" borderId="53" xfId="0" applyNumberFormat="1" applyBorder="1" applyAlignment="1">
      <alignment horizontal="center" vertical="center"/>
    </xf>
    <xf numFmtId="43" fontId="0" fillId="0" borderId="20" xfId="0" applyNumberFormat="1" applyBorder="1" applyAlignment="1">
      <alignment horizontal="center" vertical="center"/>
    </xf>
    <xf numFmtId="43" fontId="0" fillId="0" borderId="54" xfId="0" applyNumberFormat="1" applyBorder="1" applyAlignment="1">
      <alignment horizontal="center" vertical="center"/>
    </xf>
    <xf numFmtId="43" fontId="0" fillId="0" borderId="55" xfId="0" applyNumberFormat="1" applyBorder="1" applyAlignment="1">
      <alignment horizontal="center" vertical="center"/>
    </xf>
    <xf numFmtId="0" fontId="0" fillId="12" borderId="36" xfId="0" applyFill="1" applyBorder="1" applyAlignment="1">
      <alignment horizontal="center" vertical="center"/>
    </xf>
    <xf numFmtId="0" fontId="0" fillId="12" borderId="37" xfId="0" applyFill="1" applyBorder="1" applyAlignment="1">
      <alignment horizontal="center" vertical="center"/>
    </xf>
    <xf numFmtId="0" fontId="0" fillId="12" borderId="39" xfId="0" applyFill="1" applyBorder="1" applyAlignment="1">
      <alignment horizontal="center" vertical="center"/>
    </xf>
    <xf numFmtId="0" fontId="0" fillId="12" borderId="40" xfId="0" applyFill="1" applyBorder="1" applyAlignment="1">
      <alignment horizontal="center" vertical="center"/>
    </xf>
    <xf numFmtId="0" fontId="0" fillId="12" borderId="78" xfId="0" applyFill="1" applyBorder="1" applyAlignment="1">
      <alignment horizontal="center" vertical="center"/>
    </xf>
    <xf numFmtId="0" fontId="0" fillId="12" borderId="46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43" fontId="0" fillId="0" borderId="40" xfId="1" applyFont="1" applyBorder="1" applyAlignment="1">
      <alignment horizontal="center" vertical="center" wrapText="1"/>
    </xf>
    <xf numFmtId="43" fontId="0" fillId="0" borderId="45" xfId="1" applyFont="1" applyBorder="1" applyAlignment="1">
      <alignment horizontal="center" vertical="center" wrapText="1"/>
    </xf>
    <xf numFmtId="43" fontId="0" fillId="0" borderId="46" xfId="1" applyFont="1" applyBorder="1" applyAlignment="1">
      <alignment horizontal="center" vertical="center" wrapText="1"/>
    </xf>
    <xf numFmtId="43" fontId="0" fillId="0" borderId="51" xfId="1" applyFont="1" applyBorder="1" applyAlignment="1">
      <alignment horizontal="center" vertical="center" wrapText="1"/>
    </xf>
    <xf numFmtId="0" fontId="16" fillId="0" borderId="31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3" fillId="0" borderId="28" xfId="0" applyFont="1" applyBorder="1" applyAlignment="1">
      <alignment horizontal="center"/>
    </xf>
    <xf numFmtId="0" fontId="13" fillId="0" borderId="131" xfId="0" applyFont="1" applyBorder="1" applyAlignment="1">
      <alignment horizontal="center"/>
    </xf>
    <xf numFmtId="0" fontId="9" fillId="5" borderId="19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3" fillId="5" borderId="79" xfId="0" applyFont="1" applyFill="1" applyBorder="1" applyAlignment="1">
      <alignment horizontal="center" vertical="center"/>
    </xf>
    <xf numFmtId="0" fontId="3" fillId="5" borderId="80" xfId="0" applyFont="1" applyFill="1" applyBorder="1" applyAlignment="1">
      <alignment horizontal="center" vertical="center"/>
    </xf>
    <xf numFmtId="0" fontId="3" fillId="5" borderId="81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82" xfId="0" applyFont="1" applyFill="1" applyBorder="1" applyAlignment="1">
      <alignment horizontal="center" vertical="center"/>
    </xf>
    <xf numFmtId="0" fontId="3" fillId="5" borderId="83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9" fillId="6" borderId="78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138" xfId="0" applyBorder="1" applyAlignment="1">
      <alignment horizontal="center" vertical="center" wrapText="1"/>
    </xf>
    <xf numFmtId="43" fontId="0" fillId="0" borderId="139" xfId="1" applyFont="1" applyBorder="1" applyAlignment="1">
      <alignment horizontal="center" vertical="center" wrapText="1"/>
    </xf>
    <xf numFmtId="43" fontId="0" fillId="0" borderId="193" xfId="1" applyFont="1" applyBorder="1" applyAlignment="1">
      <alignment horizontal="center" vertical="center" wrapText="1"/>
    </xf>
    <xf numFmtId="0" fontId="0" fillId="5" borderId="94" xfId="0" applyFill="1" applyBorder="1" applyAlignment="1">
      <alignment horizontal="center" vertical="center"/>
    </xf>
    <xf numFmtId="0" fontId="0" fillId="5" borderId="210" xfId="0" applyFill="1" applyBorder="1" applyAlignment="1">
      <alignment horizontal="center" vertical="center"/>
    </xf>
    <xf numFmtId="0" fontId="3" fillId="5" borderId="94" xfId="0" applyFont="1" applyFill="1" applyBorder="1" applyAlignment="1">
      <alignment horizontal="center" vertical="center"/>
    </xf>
    <xf numFmtId="0" fontId="3" fillId="5" borderId="210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43" fontId="0" fillId="0" borderId="56" xfId="0" applyNumberFormat="1" applyBorder="1" applyAlignment="1">
      <alignment horizontal="center" vertical="center"/>
    </xf>
    <xf numFmtId="43" fontId="0" fillId="0" borderId="0" xfId="0" applyNumberFormat="1" applyBorder="1" applyAlignment="1">
      <alignment horizontal="center" vertical="center"/>
    </xf>
    <xf numFmtId="43" fontId="0" fillId="0" borderId="58" xfId="0" applyNumberFormat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97" xfId="0" applyFont="1" applyFill="1" applyBorder="1" applyAlignment="1">
      <alignment horizontal="center" vertical="center"/>
    </xf>
    <xf numFmtId="0" fontId="3" fillId="5" borderId="192" xfId="0" applyFont="1" applyFill="1" applyBorder="1" applyAlignment="1">
      <alignment horizontal="center" vertical="center"/>
    </xf>
    <xf numFmtId="0" fontId="3" fillId="5" borderId="111" xfId="0" applyFont="1" applyFill="1" applyBorder="1" applyAlignment="1">
      <alignment horizontal="center" vertical="center"/>
    </xf>
    <xf numFmtId="0" fontId="3" fillId="5" borderId="8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96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9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20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205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 wrapText="1"/>
    </xf>
    <xf numFmtId="0" fontId="23" fillId="5" borderId="61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23" fillId="5" borderId="34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23" fillId="5" borderId="50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96" xfId="0" applyFont="1" applyFill="1" applyBorder="1" applyAlignment="1">
      <alignment horizontal="center" vertical="center" wrapText="1"/>
    </xf>
    <xf numFmtId="0" fontId="23" fillId="5" borderId="32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97" xfId="0" applyFont="1" applyFill="1" applyBorder="1" applyAlignment="1">
      <alignment horizontal="center" vertical="center" wrapText="1"/>
    </xf>
    <xf numFmtId="43" fontId="0" fillId="0" borderId="134" xfId="0" applyNumberFormat="1" applyBorder="1" applyAlignment="1">
      <alignment horizontal="center" vertical="center"/>
    </xf>
    <xf numFmtId="43" fontId="0" fillId="0" borderId="33" xfId="0" applyNumberFormat="1" applyBorder="1" applyAlignment="1">
      <alignment horizontal="center" vertical="center"/>
    </xf>
    <xf numFmtId="43" fontId="0" fillId="0" borderId="135" xfId="0" applyNumberForma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10" borderId="201" xfId="0" applyFill="1" applyBorder="1" applyAlignment="1">
      <alignment horizontal="center" vertical="center" textRotation="180"/>
    </xf>
    <xf numFmtId="0" fontId="0" fillId="10" borderId="185" xfId="0" applyFill="1" applyBorder="1" applyAlignment="1">
      <alignment horizontal="center" vertical="center" textRotation="180"/>
    </xf>
    <xf numFmtId="0" fontId="8" fillId="6" borderId="40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5" fillId="10" borderId="19" xfId="0" applyFont="1" applyFill="1" applyBorder="1" applyAlignment="1">
      <alignment horizontal="center" vertical="center" wrapText="1"/>
    </xf>
    <xf numFmtId="0" fontId="15" fillId="10" borderId="0" xfId="0" applyFont="1" applyFill="1" applyBorder="1" applyAlignment="1">
      <alignment horizontal="center" vertical="center" wrapText="1"/>
    </xf>
    <xf numFmtId="164" fontId="5" fillId="10" borderId="0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43" fontId="0" fillId="0" borderId="40" xfId="0" applyNumberFormat="1" applyBorder="1" applyAlignment="1">
      <alignment horizontal="center" vertical="center"/>
    </xf>
    <xf numFmtId="43" fontId="0" fillId="0" borderId="136" xfId="0" applyNumberForma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 wrapText="1"/>
    </xf>
    <xf numFmtId="0" fontId="8" fillId="3" borderId="227" xfId="0" applyFont="1" applyFill="1" applyBorder="1" applyAlignment="1">
      <alignment horizontal="center" vertical="center" wrapText="1"/>
    </xf>
    <xf numFmtId="0" fontId="11" fillId="3" borderId="79" xfId="0" applyFont="1" applyFill="1" applyBorder="1" applyAlignment="1">
      <alignment horizontal="center" vertical="center" wrapText="1"/>
    </xf>
    <xf numFmtId="0" fontId="11" fillId="3" borderId="80" xfId="0" applyFont="1" applyFill="1" applyBorder="1" applyAlignment="1">
      <alignment horizontal="center" vertical="center" wrapText="1"/>
    </xf>
    <xf numFmtId="0" fontId="11" fillId="3" borderId="81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82" xfId="0" applyFont="1" applyFill="1" applyBorder="1" applyAlignment="1">
      <alignment horizontal="center" vertical="center" wrapText="1"/>
    </xf>
    <xf numFmtId="0" fontId="11" fillId="3" borderId="83" xfId="0" applyFont="1" applyFill="1" applyBorder="1" applyAlignment="1">
      <alignment horizontal="center" vertical="center" wrapText="1"/>
    </xf>
    <xf numFmtId="0" fontId="0" fillId="3" borderId="79" xfId="0" applyFill="1" applyBorder="1" applyAlignment="1">
      <alignment horizontal="center" vertical="center"/>
    </xf>
    <xf numFmtId="0" fontId="0" fillId="3" borderId="80" xfId="0" applyFill="1" applyBorder="1" applyAlignment="1">
      <alignment horizontal="center" vertical="center"/>
    </xf>
    <xf numFmtId="0" fontId="0" fillId="3" borderId="81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164" fontId="5" fillId="10" borderId="26" xfId="0" applyNumberFormat="1" applyFont="1" applyFill="1" applyBorder="1" applyAlignment="1">
      <alignment horizontal="center" vertical="center" wrapText="1"/>
    </xf>
    <xf numFmtId="164" fontId="5" fillId="10" borderId="195" xfId="0" applyNumberFormat="1" applyFont="1" applyFill="1" applyBorder="1" applyAlignment="1">
      <alignment horizontal="center" vertical="center" wrapText="1"/>
    </xf>
    <xf numFmtId="0" fontId="15" fillId="10" borderId="218" xfId="0" applyFont="1" applyFill="1" applyBorder="1" applyAlignment="1">
      <alignment horizontal="center" vertical="center"/>
    </xf>
    <xf numFmtId="0" fontId="15" fillId="10" borderId="219" xfId="0" applyFont="1" applyFill="1" applyBorder="1" applyAlignment="1">
      <alignment horizontal="center" vertical="center"/>
    </xf>
    <xf numFmtId="0" fontId="15" fillId="10" borderId="220" xfId="0" applyFont="1" applyFill="1" applyBorder="1" applyAlignment="1">
      <alignment horizontal="center" vertical="center"/>
    </xf>
    <xf numFmtId="0" fontId="3" fillId="3" borderId="104" xfId="0" applyFont="1" applyFill="1" applyBorder="1" applyAlignment="1">
      <alignment horizontal="center" vertical="center"/>
    </xf>
    <xf numFmtId="0" fontId="3" fillId="3" borderId="2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61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0" fillId="3" borderId="6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10" borderId="208" xfId="0" applyFill="1" applyBorder="1" applyAlignment="1">
      <alignment horizontal="center" vertical="center" textRotation="180"/>
    </xf>
    <xf numFmtId="0" fontId="0" fillId="10" borderId="67" xfId="0" applyFill="1" applyBorder="1" applyAlignment="1">
      <alignment horizontal="center" vertical="center" textRotation="180"/>
    </xf>
    <xf numFmtId="0" fontId="3" fillId="3" borderId="94" xfId="0" applyFont="1" applyFill="1" applyBorder="1" applyAlignment="1">
      <alignment horizontal="center" vertical="center"/>
    </xf>
    <xf numFmtId="0" fontId="3" fillId="3" borderId="211" xfId="0" applyFont="1" applyFill="1" applyBorder="1" applyAlignment="1">
      <alignment horizontal="center" vertical="center"/>
    </xf>
    <xf numFmtId="43" fontId="0" fillId="0" borderId="136" xfId="1" applyFont="1" applyBorder="1" applyAlignment="1">
      <alignment horizontal="center" vertical="center" wrapText="1"/>
    </xf>
    <xf numFmtId="0" fontId="8" fillId="3" borderId="87" xfId="0" applyFont="1" applyFill="1" applyBorder="1" applyAlignment="1">
      <alignment horizontal="center" vertical="center" wrapText="1"/>
    </xf>
    <xf numFmtId="0" fontId="8" fillId="3" borderId="228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18" fillId="4" borderId="51" xfId="0" applyFont="1" applyFill="1" applyBorder="1" applyAlignment="1">
      <alignment horizontal="center" vertical="center" wrapText="1"/>
    </xf>
    <xf numFmtId="0" fontId="18" fillId="4" borderId="54" xfId="0" applyFont="1" applyFill="1" applyBorder="1" applyAlignment="1">
      <alignment horizontal="center" vertical="center" wrapText="1"/>
    </xf>
    <xf numFmtId="43" fontId="0" fillId="0" borderId="86" xfId="1" applyFont="1" applyBorder="1" applyAlignment="1">
      <alignment horizontal="center" vertical="center" wrapText="1"/>
    </xf>
    <xf numFmtId="43" fontId="0" fillId="0" borderId="141" xfId="1" applyFont="1" applyBorder="1" applyAlignment="1">
      <alignment horizontal="center" vertical="center" wrapText="1"/>
    </xf>
    <xf numFmtId="43" fontId="0" fillId="0" borderId="143" xfId="1" applyFont="1" applyBorder="1" applyAlignment="1">
      <alignment horizontal="center" vertical="center" wrapText="1"/>
    </xf>
    <xf numFmtId="43" fontId="0" fillId="0" borderId="144" xfId="1" applyFont="1" applyBorder="1" applyAlignment="1">
      <alignment horizontal="center" vertical="center" wrapText="1"/>
    </xf>
    <xf numFmtId="43" fontId="21" fillId="6" borderId="181" xfId="0" applyNumberFormat="1" applyFont="1" applyFill="1" applyBorder="1" applyAlignment="1">
      <alignment horizontal="center" vertical="center" wrapText="1"/>
    </xf>
    <xf numFmtId="43" fontId="21" fillId="6" borderId="182" xfId="0" applyNumberFormat="1" applyFont="1" applyFill="1" applyBorder="1" applyAlignment="1">
      <alignment horizontal="center" vertical="center" wrapText="1"/>
    </xf>
    <xf numFmtId="0" fontId="0" fillId="0" borderId="85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43" fontId="0" fillId="0" borderId="86" xfId="0" applyNumberFormat="1" applyBorder="1" applyAlignment="1">
      <alignment horizontal="center" vertical="center"/>
    </xf>
    <xf numFmtId="43" fontId="0" fillId="0" borderId="141" xfId="0" applyNumberFormat="1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3" borderId="89" xfId="0" applyFill="1" applyBorder="1" applyAlignment="1">
      <alignment horizontal="center" vertical="center"/>
    </xf>
    <xf numFmtId="0" fontId="0" fillId="3" borderId="90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0" fontId="0" fillId="3" borderId="92" xfId="0" applyFill="1" applyBorder="1" applyAlignment="1">
      <alignment horizontal="center" vertical="center"/>
    </xf>
    <xf numFmtId="0" fontId="0" fillId="0" borderId="86" xfId="0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0" fontId="3" fillId="6" borderId="110" xfId="0" applyFont="1" applyFill="1" applyBorder="1" applyAlignment="1">
      <alignment horizontal="center" vertical="center" wrapText="1"/>
    </xf>
    <xf numFmtId="0" fontId="3" fillId="6" borderId="194" xfId="0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21" xfId="0" applyFont="1" applyFill="1" applyBorder="1" applyAlignment="1">
      <alignment horizontal="center" vertical="center" wrapText="1"/>
    </xf>
    <xf numFmtId="0" fontId="25" fillId="9" borderId="54" xfId="0" applyFont="1" applyFill="1" applyBorder="1" applyAlignment="1">
      <alignment horizontal="center" vertical="center"/>
    </xf>
    <xf numFmtId="0" fontId="25" fillId="9" borderId="58" xfId="0" applyFont="1" applyFill="1" applyBorder="1" applyAlignment="1">
      <alignment horizontal="center" vertical="center"/>
    </xf>
    <xf numFmtId="0" fontId="25" fillId="9" borderId="197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6" borderId="111" xfId="0" applyFont="1" applyFill="1" applyBorder="1" applyAlignment="1">
      <alignment horizontal="center" vertical="center" wrapText="1"/>
    </xf>
    <xf numFmtId="0" fontId="3" fillId="6" borderId="223" xfId="0" applyFont="1" applyFill="1" applyBorder="1" applyAlignment="1">
      <alignment horizontal="center" vertical="center" wrapText="1"/>
    </xf>
    <xf numFmtId="0" fontId="3" fillId="6" borderId="121" xfId="0" applyFont="1" applyFill="1" applyBorder="1" applyAlignment="1">
      <alignment horizontal="center" vertical="center" wrapText="1"/>
    </xf>
    <xf numFmtId="0" fontId="3" fillId="6" borderId="224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58" xfId="0" applyFont="1" applyFill="1" applyBorder="1" applyAlignment="1">
      <alignment horizontal="center" vertical="center" wrapText="1"/>
    </xf>
    <xf numFmtId="0" fontId="8" fillId="4" borderId="225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8" fillId="5" borderId="226" xfId="0" applyFont="1" applyFill="1" applyBorder="1" applyAlignment="1">
      <alignment horizontal="center" vertical="center" wrapText="1"/>
    </xf>
    <xf numFmtId="0" fontId="0" fillId="0" borderId="181" xfId="0" applyFill="1" applyBorder="1" applyAlignment="1">
      <alignment horizontal="center" vertical="center" wrapText="1"/>
    </xf>
    <xf numFmtId="0" fontId="0" fillId="0" borderId="186" xfId="0" applyFill="1" applyBorder="1" applyAlignment="1">
      <alignment horizontal="center" vertical="center" wrapText="1"/>
    </xf>
    <xf numFmtId="0" fontId="0" fillId="0" borderId="187" xfId="0" applyFill="1" applyBorder="1" applyAlignment="1">
      <alignment horizontal="center" vertical="center" wrapText="1"/>
    </xf>
    <xf numFmtId="1" fontId="0" fillId="0" borderId="181" xfId="0" applyNumberFormat="1" applyBorder="1" applyAlignment="1">
      <alignment horizontal="center" vertical="center" wrapText="1"/>
    </xf>
    <xf numFmtId="1" fontId="0" fillId="0" borderId="186" xfId="0" applyNumberFormat="1" applyBorder="1" applyAlignment="1">
      <alignment horizontal="center" vertical="center" wrapText="1"/>
    </xf>
    <xf numFmtId="1" fontId="0" fillId="0" borderId="187" xfId="0" applyNumberFormat="1" applyBorder="1" applyAlignment="1">
      <alignment horizontal="center" vertical="center" wrapText="1"/>
    </xf>
    <xf numFmtId="10" fontId="0" fillId="0" borderId="181" xfId="2" applyNumberFormat="1" applyFont="1" applyBorder="1" applyAlignment="1">
      <alignment horizontal="center" vertical="center" wrapText="1"/>
    </xf>
    <xf numFmtId="10" fontId="0" fillId="0" borderId="186" xfId="2" applyNumberFormat="1" applyFont="1" applyBorder="1" applyAlignment="1">
      <alignment horizontal="center" vertical="center" wrapText="1"/>
    </xf>
    <xf numFmtId="10" fontId="0" fillId="0" borderId="187" xfId="2" applyNumberFormat="1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3" fontId="30" fillId="9" borderId="147" xfId="0" applyNumberFormat="1" applyFont="1" applyFill="1" applyBorder="1" applyAlignment="1">
      <alignment horizontal="center" vertical="center" wrapText="1"/>
    </xf>
    <xf numFmtId="43" fontId="30" fillId="9" borderId="148" xfId="0" applyNumberFormat="1" applyFont="1" applyFill="1" applyBorder="1" applyAlignment="1">
      <alignment horizontal="center" vertical="center" wrapText="1"/>
    </xf>
    <xf numFmtId="43" fontId="30" fillId="9" borderId="152" xfId="0" applyNumberFormat="1" applyFont="1" applyFill="1" applyBorder="1" applyAlignment="1">
      <alignment horizontal="center" vertical="center" wrapText="1"/>
    </xf>
    <xf numFmtId="43" fontId="8" fillId="6" borderId="149" xfId="0" applyNumberFormat="1" applyFont="1" applyFill="1" applyBorder="1" applyAlignment="1">
      <alignment horizontal="center" wrapText="1"/>
    </xf>
    <xf numFmtId="43" fontId="8" fillId="6" borderId="150" xfId="0" applyNumberFormat="1" applyFont="1" applyFill="1" applyBorder="1" applyAlignment="1">
      <alignment horizontal="center" vertical="center" wrapText="1"/>
    </xf>
    <xf numFmtId="43" fontId="8" fillId="6" borderId="151" xfId="0" applyNumberFormat="1" applyFont="1" applyFill="1" applyBorder="1" applyAlignment="1">
      <alignment horizontal="center" wrapText="1"/>
    </xf>
    <xf numFmtId="43" fontId="3" fillId="6" borderId="154" xfId="0" applyNumberFormat="1" applyFont="1" applyFill="1" applyBorder="1" applyAlignment="1">
      <alignment horizontal="center" vertical="center" wrapText="1"/>
    </xf>
    <xf numFmtId="43" fontId="3" fillId="6" borderId="156" xfId="0" applyNumberFormat="1" applyFont="1" applyFill="1" applyBorder="1" applyAlignment="1">
      <alignment horizontal="center" vertical="center" wrapText="1"/>
    </xf>
    <xf numFmtId="43" fontId="3" fillId="6" borderId="157" xfId="0" applyNumberFormat="1" applyFont="1" applyFill="1" applyBorder="1" applyAlignment="1">
      <alignment horizontal="center" vertical="center" wrapText="1"/>
    </xf>
    <xf numFmtId="43" fontId="3" fillId="6" borderId="155" xfId="0" applyNumberFormat="1" applyFont="1" applyFill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8" fillId="9" borderId="170" xfId="0" applyFont="1" applyFill="1" applyBorder="1" applyAlignment="1">
      <alignment horizontal="center" vertical="center"/>
    </xf>
    <xf numFmtId="0" fontId="28" fillId="9" borderId="171" xfId="0" applyFont="1" applyFill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111" xfId="0" applyFont="1" applyBorder="1" applyAlignment="1">
      <alignment horizontal="center" vertical="center"/>
    </xf>
    <xf numFmtId="0" fontId="22" fillId="0" borderId="172" xfId="0" applyFont="1" applyBorder="1" applyAlignment="1">
      <alignment horizontal="center" vertical="center"/>
    </xf>
    <xf numFmtId="43" fontId="0" fillId="0" borderId="159" xfId="0" applyNumberFormat="1" applyBorder="1" applyAlignment="1">
      <alignment horizontal="center" vertical="center"/>
    </xf>
    <xf numFmtId="43" fontId="0" fillId="0" borderId="160" xfId="0" applyNumberFormat="1" applyBorder="1" applyAlignment="1">
      <alignment horizontal="center" vertical="center"/>
    </xf>
    <xf numFmtId="43" fontId="0" fillId="0" borderId="161" xfId="0" applyNumberFormat="1" applyBorder="1" applyAlignment="1">
      <alignment horizontal="center" vertical="center"/>
    </xf>
    <xf numFmtId="164" fontId="2" fillId="2" borderId="159" xfId="0" applyNumberFormat="1" applyFont="1" applyFill="1" applyBorder="1" applyAlignment="1">
      <alignment horizontal="center" vertical="center" wrapText="1"/>
    </xf>
    <xf numFmtId="164" fontId="2" fillId="2" borderId="163" xfId="0" applyNumberFormat="1" applyFont="1" applyFill="1" applyBorder="1" applyAlignment="1">
      <alignment horizontal="center" vertical="center" wrapText="1"/>
    </xf>
    <xf numFmtId="164" fontId="2" fillId="2" borderId="164" xfId="0" applyNumberFormat="1" applyFont="1" applyFill="1" applyBorder="1" applyAlignment="1">
      <alignment horizontal="center" vertical="center" wrapText="1"/>
    </xf>
    <xf numFmtId="164" fontId="2" fillId="2" borderId="16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162" xfId="0" applyNumberFormat="1" applyFont="1" applyFill="1" applyBorder="1" applyAlignment="1">
      <alignment horizontal="center" vertical="center" wrapText="1"/>
    </xf>
    <xf numFmtId="43" fontId="0" fillId="0" borderId="165" xfId="0" applyNumberFormat="1" applyBorder="1" applyAlignment="1">
      <alignment horizontal="center" vertical="center"/>
    </xf>
    <xf numFmtId="43" fontId="0" fillId="0" borderId="166" xfId="0" applyNumberFormat="1" applyBorder="1" applyAlignment="1">
      <alignment horizontal="center" vertical="center"/>
    </xf>
    <xf numFmtId="43" fontId="0" fillId="0" borderId="167" xfId="0" applyNumberFormat="1" applyBorder="1" applyAlignment="1">
      <alignment horizontal="center" vertical="center"/>
    </xf>
    <xf numFmtId="43" fontId="15" fillId="6" borderId="181" xfId="0" applyNumberFormat="1" applyFont="1" applyFill="1" applyBorder="1" applyAlignment="1">
      <alignment horizontal="center" vertical="center" wrapText="1"/>
    </xf>
    <xf numFmtId="43" fontId="15" fillId="6" borderId="182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32" fillId="2" borderId="0" xfId="0" applyNumberFormat="1" applyFont="1" applyFill="1" applyAlignment="1">
      <alignment horizontal="center" vertical="center" wrapText="1"/>
    </xf>
    <xf numFmtId="0" fontId="3" fillId="10" borderId="73" xfId="0" applyFont="1" applyFill="1" applyBorder="1" applyAlignment="1">
      <alignment horizontal="center"/>
    </xf>
    <xf numFmtId="0" fontId="3" fillId="10" borderId="74" xfId="0" applyFont="1" applyFill="1" applyBorder="1" applyAlignment="1">
      <alignment horizontal="center"/>
    </xf>
    <xf numFmtId="0" fontId="3" fillId="10" borderId="75" xfId="0" applyFont="1" applyFill="1" applyBorder="1" applyAlignment="1">
      <alignment horizontal="center"/>
    </xf>
    <xf numFmtId="0" fontId="25" fillId="9" borderId="67" xfId="0" applyFont="1" applyFill="1" applyBorder="1" applyAlignment="1">
      <alignment horizontal="left"/>
    </xf>
    <xf numFmtId="0" fontId="25" fillId="9" borderId="0" xfId="0" applyFont="1" applyFill="1" applyBorder="1" applyAlignment="1">
      <alignment horizontal="left"/>
    </xf>
    <xf numFmtId="0" fontId="25" fillId="9" borderId="33" xfId="0" applyFont="1" applyFill="1" applyBorder="1" applyAlignment="1">
      <alignment horizontal="left"/>
    </xf>
    <xf numFmtId="0" fontId="8" fillId="0" borderId="64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25" fillId="9" borderId="32" xfId="0" applyFont="1" applyFill="1" applyBorder="1" applyAlignment="1">
      <alignment horizontal="left"/>
    </xf>
    <xf numFmtId="0" fontId="25" fillId="9" borderId="66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65" xfId="0" applyBorder="1" applyAlignment="1">
      <alignment horizontal="left"/>
    </xf>
    <xf numFmtId="0" fontId="25" fillId="9" borderId="62" xfId="0" applyFont="1" applyFill="1" applyBorder="1" applyAlignment="1">
      <alignment horizontal="left"/>
    </xf>
    <xf numFmtId="0" fontId="25" fillId="9" borderId="25" xfId="0" applyFont="1" applyFill="1" applyBorder="1" applyAlignment="1">
      <alignment horizontal="left"/>
    </xf>
    <xf numFmtId="0" fontId="25" fillId="9" borderId="5" xfId="0" applyFont="1" applyFill="1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10" borderId="76" xfId="0" applyFont="1" applyFill="1" applyBorder="1" applyAlignment="1">
      <alignment horizontal="center"/>
    </xf>
    <xf numFmtId="0" fontId="3" fillId="10" borderId="77" xfId="0" applyFont="1" applyFill="1" applyBorder="1" applyAlignment="1">
      <alignment horizontal="center"/>
    </xf>
    <xf numFmtId="0" fontId="3" fillId="10" borderId="62" xfId="0" applyFont="1" applyFill="1" applyBorder="1" applyAlignment="1">
      <alignment horizontal="left"/>
    </xf>
    <xf numFmtId="0" fontId="3" fillId="10" borderId="25" xfId="0" applyFont="1" applyFill="1" applyBorder="1" applyAlignment="1">
      <alignment horizontal="left"/>
    </xf>
    <xf numFmtId="0" fontId="3" fillId="10" borderId="5" xfId="0" applyFont="1" applyFill="1" applyBorder="1" applyAlignment="1">
      <alignment horizontal="left"/>
    </xf>
    <xf numFmtId="0" fontId="25" fillId="9" borderId="4" xfId="0" applyFont="1" applyFill="1" applyBorder="1" applyAlignment="1">
      <alignment horizontal="left"/>
    </xf>
    <xf numFmtId="0" fontId="25" fillId="9" borderId="63" xfId="0" applyFont="1" applyFill="1" applyBorder="1" applyAlignment="1">
      <alignment horizontal="left"/>
    </xf>
    <xf numFmtId="0" fontId="3" fillId="10" borderId="4" xfId="0" applyFont="1" applyFill="1" applyBorder="1" applyAlignment="1">
      <alignment horizontal="left"/>
    </xf>
    <xf numFmtId="0" fontId="3" fillId="10" borderId="63" xfId="0" applyFont="1" applyFill="1" applyBorder="1" applyAlignment="1">
      <alignment horizontal="left"/>
    </xf>
    <xf numFmtId="0" fontId="0" fillId="0" borderId="64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5" fillId="9" borderId="6" xfId="0" applyFont="1" applyFill="1" applyBorder="1" applyAlignment="1">
      <alignment horizontal="center"/>
    </xf>
    <xf numFmtId="0" fontId="25" fillId="9" borderId="26" xfId="0" applyFont="1" applyFill="1" applyBorder="1" applyAlignment="1">
      <alignment horizontal="center"/>
    </xf>
    <xf numFmtId="0" fontId="25" fillId="9" borderId="65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24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0" borderId="25" xfId="0" applyFont="1" applyFill="1" applyBorder="1" applyAlignment="1">
      <alignment horizontal="center"/>
    </xf>
    <xf numFmtId="0" fontId="3" fillId="10" borderId="63" xfId="0" applyFont="1" applyFill="1" applyBorder="1" applyAlignment="1">
      <alignment horizontal="center"/>
    </xf>
    <xf numFmtId="0" fontId="3" fillId="10" borderId="201" xfId="0" applyFont="1" applyFill="1" applyBorder="1" applyAlignment="1">
      <alignment horizontal="center" vertical="center" textRotation="180"/>
    </xf>
    <xf numFmtId="0" fontId="3" fillId="10" borderId="185" xfId="0" applyFont="1" applyFill="1" applyBorder="1" applyAlignment="1">
      <alignment horizontal="center" vertical="center" textRotation="180"/>
    </xf>
    <xf numFmtId="0" fontId="3" fillId="10" borderId="188" xfId="0" applyFont="1" applyFill="1" applyBorder="1" applyAlignment="1">
      <alignment horizontal="center" vertical="center" textRotation="180"/>
    </xf>
    <xf numFmtId="9" fontId="0" fillId="0" borderId="181" xfId="2" applyFont="1" applyBorder="1" applyAlignment="1">
      <alignment horizontal="center" vertical="center" wrapText="1"/>
    </xf>
    <xf numFmtId="9" fontId="0" fillId="0" borderId="186" xfId="2" applyFont="1" applyBorder="1" applyAlignment="1">
      <alignment horizontal="center" vertical="center" wrapText="1"/>
    </xf>
    <xf numFmtId="9" fontId="0" fillId="0" borderId="187" xfId="2" applyFont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/>
    </xf>
    <xf numFmtId="43" fontId="9" fillId="6" borderId="150" xfId="0" applyNumberFormat="1" applyFont="1" applyFill="1" applyBorder="1" applyAlignment="1">
      <alignment horizontal="center" vertical="center"/>
    </xf>
    <xf numFmtId="43" fontId="9" fillId="6" borderId="168" xfId="0" applyNumberFormat="1" applyFont="1" applyFill="1" applyBorder="1" applyAlignment="1">
      <alignment horizontal="center" vertical="center"/>
    </xf>
    <xf numFmtId="0" fontId="3" fillId="10" borderId="175" xfId="0" applyFont="1" applyFill="1" applyBorder="1" applyAlignment="1">
      <alignment horizontal="center" vertical="center" textRotation="180"/>
    </xf>
    <xf numFmtId="0" fontId="3" fillId="10" borderId="177" xfId="0" applyFont="1" applyFill="1" applyBorder="1" applyAlignment="1">
      <alignment horizontal="center" vertical="center" textRotation="180"/>
    </xf>
    <xf numFmtId="43" fontId="3" fillId="6" borderId="153" xfId="0" applyNumberFormat="1" applyFont="1" applyFill="1" applyBorder="1" applyAlignment="1">
      <alignment horizontal="center" vertical="center" wrapText="1"/>
    </xf>
    <xf numFmtId="43" fontId="3" fillId="6" borderId="150" xfId="0" applyNumberFormat="1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6" fillId="10" borderId="53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43" fontId="8" fillId="6" borderId="174" xfId="0" applyNumberFormat="1" applyFont="1" applyFill="1" applyBorder="1" applyAlignment="1">
      <alignment horizontal="center" wrapText="1"/>
    </xf>
    <xf numFmtId="43" fontId="8" fillId="6" borderId="176" xfId="0" applyNumberFormat="1" applyFont="1" applyFill="1" applyBorder="1" applyAlignment="1">
      <alignment horizontal="center" wrapText="1"/>
    </xf>
    <xf numFmtId="43" fontId="3" fillId="0" borderId="176" xfId="2" applyNumberFormat="1" applyFont="1" applyBorder="1" applyAlignment="1">
      <alignment horizontal="center" vertical="center" wrapText="1"/>
    </xf>
    <xf numFmtId="43" fontId="3" fillId="0" borderId="178" xfId="2" applyNumberFormat="1" applyFont="1" applyBorder="1" applyAlignment="1">
      <alignment horizontal="center" vertical="center" wrapText="1"/>
    </xf>
    <xf numFmtId="43" fontId="0" fillId="0" borderId="179" xfId="2" applyNumberFormat="1" applyFont="1" applyBorder="1" applyAlignment="1">
      <alignment horizontal="center" vertical="center" wrapText="1"/>
    </xf>
    <xf numFmtId="43" fontId="0" fillId="0" borderId="176" xfId="2" applyNumberFormat="1" applyFont="1" applyBorder="1" applyAlignment="1">
      <alignment horizontal="center" vertical="center" wrapText="1"/>
    </xf>
    <xf numFmtId="43" fontId="0" fillId="0" borderId="180" xfId="2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199" xfId="0" applyFont="1" applyBorder="1" applyAlignment="1">
      <alignment horizontal="center" vertical="center"/>
    </xf>
    <xf numFmtId="0" fontId="8" fillId="6" borderId="46" xfId="0" applyFont="1" applyFill="1" applyBorder="1" applyAlignment="1">
      <alignment horizontal="center" wrapText="1"/>
    </xf>
    <xf numFmtId="0" fontId="8" fillId="6" borderId="47" xfId="0" applyFont="1" applyFill="1" applyBorder="1" applyAlignment="1">
      <alignment horizontal="center" wrapText="1"/>
    </xf>
    <xf numFmtId="0" fontId="8" fillId="6" borderId="51" xfId="0" applyFont="1" applyFill="1" applyBorder="1" applyAlignment="1">
      <alignment horizontal="center" vertical="center" wrapText="1"/>
    </xf>
    <xf numFmtId="0" fontId="8" fillId="6" borderId="56" xfId="0" applyFont="1" applyFill="1" applyBorder="1" applyAlignment="1">
      <alignment horizontal="center" vertical="center" wrapText="1"/>
    </xf>
    <xf numFmtId="0" fontId="8" fillId="6" borderId="57" xfId="0" applyFont="1" applyFill="1" applyBorder="1" applyAlignment="1">
      <alignment horizontal="center" vertical="center" wrapText="1"/>
    </xf>
    <xf numFmtId="0" fontId="8" fillId="6" borderId="54" xfId="0" applyFont="1" applyFill="1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 wrapText="1"/>
    </xf>
    <xf numFmtId="0" fontId="8" fillId="6" borderId="59" xfId="0" applyFont="1" applyFill="1" applyBorder="1" applyAlignment="1">
      <alignment horizontal="center" vertical="center" wrapText="1"/>
    </xf>
    <xf numFmtId="10" fontId="3" fillId="0" borderId="181" xfId="2" applyNumberFormat="1" applyFont="1" applyFill="1" applyBorder="1" applyAlignment="1">
      <alignment horizontal="center" vertical="center" wrapText="1"/>
    </xf>
    <xf numFmtId="10" fontId="3" fillId="0" borderId="186" xfId="2" applyNumberFormat="1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8" fillId="6" borderId="51" xfId="0" applyFont="1" applyFill="1" applyBorder="1" applyAlignment="1">
      <alignment horizontal="center" wrapText="1"/>
    </xf>
    <xf numFmtId="0" fontId="8" fillId="6" borderId="54" xfId="0" applyFont="1" applyFill="1" applyBorder="1" applyAlignment="1">
      <alignment horizontal="center" wrapText="1"/>
    </xf>
    <xf numFmtId="0" fontId="3" fillId="6" borderId="34" xfId="0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center" vertical="center"/>
    </xf>
    <xf numFmtId="0" fontId="0" fillId="6" borderId="60" xfId="0" applyFont="1" applyFill="1" applyBorder="1" applyAlignment="1">
      <alignment horizontal="center" vertical="center" wrapText="1"/>
    </xf>
    <xf numFmtId="0" fontId="0" fillId="6" borderId="21" xfId="0" applyFont="1" applyFill="1" applyBorder="1" applyAlignment="1">
      <alignment horizontal="center" vertical="center" wrapText="1"/>
    </xf>
    <xf numFmtId="0" fontId="8" fillId="6" borderId="200" xfId="0" applyFont="1" applyFill="1" applyBorder="1" applyAlignment="1">
      <alignment horizontal="center" wrapText="1"/>
    </xf>
    <xf numFmtId="0" fontId="8" fillId="6" borderId="66" xfId="0" applyFont="1" applyFill="1" applyBorder="1" applyAlignment="1">
      <alignment horizontal="center" wrapText="1"/>
    </xf>
    <xf numFmtId="0" fontId="9" fillId="6" borderId="125" xfId="0" applyFont="1" applyFill="1" applyBorder="1" applyAlignment="1">
      <alignment horizontal="center" vertical="center"/>
    </xf>
    <xf numFmtId="0" fontId="9" fillId="6" borderId="126" xfId="0" applyFont="1" applyFill="1" applyBorder="1" applyAlignment="1">
      <alignment horizontal="center" vertical="center"/>
    </xf>
    <xf numFmtId="0" fontId="9" fillId="6" borderId="127" xfId="0" applyFont="1" applyFill="1" applyBorder="1" applyAlignment="1">
      <alignment horizontal="center" vertical="center"/>
    </xf>
    <xf numFmtId="0" fontId="3" fillId="0" borderId="186" xfId="0" applyFont="1" applyBorder="1" applyAlignment="1">
      <alignment horizontal="center" vertical="center" wrapText="1"/>
    </xf>
    <xf numFmtId="0" fontId="3" fillId="0" borderId="187" xfId="0" applyFont="1" applyBorder="1" applyAlignment="1">
      <alignment horizontal="center" vertical="center" wrapText="1"/>
    </xf>
    <xf numFmtId="0" fontId="3" fillId="0" borderId="186" xfId="0" applyFont="1" applyFill="1" applyBorder="1" applyAlignment="1">
      <alignment horizontal="center" vertical="center" wrapText="1"/>
    </xf>
    <xf numFmtId="0" fontId="3" fillId="0" borderId="187" xfId="0" applyFont="1" applyFill="1" applyBorder="1" applyAlignment="1">
      <alignment horizontal="center" vertical="center" wrapText="1"/>
    </xf>
    <xf numFmtId="0" fontId="9" fillId="6" borderId="51" xfId="0" applyFont="1" applyFill="1" applyBorder="1" applyAlignment="1">
      <alignment horizontal="center" vertical="center"/>
    </xf>
    <xf numFmtId="0" fontId="9" fillId="6" borderId="56" xfId="0" applyFont="1" applyFill="1" applyBorder="1" applyAlignment="1">
      <alignment horizontal="center" vertical="center"/>
    </xf>
    <xf numFmtId="0" fontId="8" fillId="5" borderId="227" xfId="0" applyFont="1" applyFill="1" applyBorder="1" applyAlignment="1">
      <alignment horizontal="center" vertical="center" wrapText="1"/>
    </xf>
    <xf numFmtId="0" fontId="11" fillId="3" borderId="88" xfId="0" applyFont="1" applyFill="1" applyBorder="1" applyAlignment="1">
      <alignment horizontal="center" vertical="center" wrapText="1"/>
    </xf>
    <xf numFmtId="0" fontId="11" fillId="3" borderId="89" xfId="0" applyFont="1" applyFill="1" applyBorder="1" applyAlignment="1">
      <alignment horizontal="center" vertical="center" wrapText="1"/>
    </xf>
    <xf numFmtId="0" fontId="11" fillId="3" borderId="90" xfId="0" applyFont="1" applyFill="1" applyBorder="1" applyAlignment="1">
      <alignment horizontal="center" vertical="center" wrapText="1"/>
    </xf>
    <xf numFmtId="0" fontId="11" fillId="3" borderId="86" xfId="0" applyFont="1" applyFill="1" applyBorder="1" applyAlignment="1">
      <alignment horizontal="center" vertical="center" wrapText="1"/>
    </xf>
    <xf numFmtId="0" fontId="11" fillId="3" borderId="91" xfId="0" applyFont="1" applyFill="1" applyBorder="1" applyAlignment="1">
      <alignment horizontal="center" vertical="center" wrapText="1"/>
    </xf>
    <xf numFmtId="0" fontId="11" fillId="3" borderId="92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wrapText="1"/>
    </xf>
    <xf numFmtId="0" fontId="8" fillId="3" borderId="47" xfId="0" applyFont="1" applyFill="1" applyBorder="1" applyAlignment="1">
      <alignment horizontal="center" wrapText="1"/>
    </xf>
    <xf numFmtId="0" fontId="0" fillId="3" borderId="50" xfId="0" applyFill="1" applyBorder="1" applyAlignment="1">
      <alignment horizontal="center" vertical="center"/>
    </xf>
    <xf numFmtId="0" fontId="0" fillId="5" borderId="79" xfId="0" applyFill="1" applyBorder="1" applyAlignment="1">
      <alignment horizontal="center" vertical="center"/>
    </xf>
    <xf numFmtId="0" fontId="0" fillId="5" borderId="80" xfId="0" applyFill="1" applyBorder="1" applyAlignment="1">
      <alignment horizontal="center" vertical="center"/>
    </xf>
    <xf numFmtId="0" fontId="0" fillId="5" borderId="81" xfId="0" applyFill="1" applyBorder="1" applyAlignment="1">
      <alignment horizontal="center" vertical="center"/>
    </xf>
    <xf numFmtId="0" fontId="0" fillId="5" borderId="82" xfId="0" applyFill="1" applyBorder="1" applyAlignment="1">
      <alignment horizontal="center" vertical="center"/>
    </xf>
    <xf numFmtId="0" fontId="0" fillId="5" borderId="83" xfId="0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3" fillId="6" borderId="110" xfId="0" applyFont="1" applyFill="1" applyBorder="1" applyAlignment="1">
      <alignment horizontal="center" vertical="center"/>
    </xf>
    <xf numFmtId="0" fontId="3" fillId="6" borderId="19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0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05" xfId="0" applyFont="1" applyFill="1" applyBorder="1" applyAlignment="1">
      <alignment horizontal="center" vertical="center"/>
    </xf>
    <xf numFmtId="0" fontId="26" fillId="9" borderId="5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78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43" fontId="0" fillId="0" borderId="210" xfId="1" applyFont="1" applyBorder="1" applyAlignment="1">
      <alignment horizontal="center" vertical="center" wrapText="1"/>
    </xf>
    <xf numFmtId="43" fontId="0" fillId="0" borderId="213" xfId="1" applyFont="1" applyBorder="1" applyAlignment="1">
      <alignment horizontal="center" vertical="center" wrapText="1"/>
    </xf>
    <xf numFmtId="0" fontId="0" fillId="0" borderId="139" xfId="0" applyBorder="1" applyAlignment="1">
      <alignment horizontal="center" vertical="center" wrapText="1"/>
    </xf>
    <xf numFmtId="43" fontId="0" fillId="0" borderId="140" xfId="1" applyFont="1" applyBorder="1" applyAlignment="1">
      <alignment horizontal="center" vertical="center" wrapText="1"/>
    </xf>
    <xf numFmtId="0" fontId="9" fillId="6" borderId="129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9" fillId="5" borderId="130" xfId="0" applyFont="1" applyFill="1" applyBorder="1" applyAlignment="1">
      <alignment horizontal="center" vertical="center"/>
    </xf>
    <xf numFmtId="0" fontId="9" fillId="5" borderId="126" xfId="0" applyFont="1" applyFill="1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3" fillId="5" borderId="229" xfId="0" applyFont="1" applyFill="1" applyBorder="1" applyAlignment="1">
      <alignment horizontal="center" vertical="center"/>
    </xf>
    <xf numFmtId="0" fontId="3" fillId="5" borderId="195" xfId="0" applyFont="1" applyFill="1" applyBorder="1" applyAlignment="1">
      <alignment horizontal="center" vertical="center"/>
    </xf>
    <xf numFmtId="0" fontId="25" fillId="9" borderId="68" xfId="0" applyFont="1" applyFill="1" applyBorder="1" applyAlignment="1">
      <alignment horizontal="center"/>
    </xf>
    <xf numFmtId="0" fontId="25" fillId="9" borderId="24" xfId="0" applyFont="1" applyFill="1" applyBorder="1" applyAlignment="1">
      <alignment horizontal="center"/>
    </xf>
    <xf numFmtId="0" fontId="25" fillId="9" borderId="3" xfId="0" applyFont="1" applyFill="1" applyBorder="1" applyAlignment="1">
      <alignment horizontal="center"/>
    </xf>
    <xf numFmtId="0" fontId="27" fillId="9" borderId="68" xfId="0" applyFont="1" applyFill="1" applyBorder="1" applyAlignment="1">
      <alignment horizontal="center"/>
    </xf>
    <xf numFmtId="0" fontId="27" fillId="9" borderId="24" xfId="0" applyFont="1" applyFill="1" applyBorder="1" applyAlignment="1">
      <alignment horizontal="center"/>
    </xf>
    <xf numFmtId="0" fontId="12" fillId="0" borderId="64" xfId="0" applyFont="1" applyBorder="1" applyAlignment="1">
      <alignment horizontal="center" wrapText="1"/>
    </xf>
    <xf numFmtId="0" fontId="12" fillId="0" borderId="2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0" fillId="0" borderId="64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10" borderId="116" xfId="0" applyFont="1" applyFill="1" applyBorder="1" applyAlignment="1">
      <alignment horizontal="center" vertical="center"/>
    </xf>
    <xf numFmtId="0" fontId="3" fillId="10" borderId="117" xfId="0" applyFont="1" applyFill="1" applyBorder="1" applyAlignment="1">
      <alignment horizontal="center" vertical="center"/>
    </xf>
    <xf numFmtId="0" fontId="3" fillId="10" borderId="115" xfId="0" applyFont="1" applyFill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198" xfId="0" applyFont="1" applyBorder="1" applyAlignment="1">
      <alignment horizontal="center" vertical="center"/>
    </xf>
    <xf numFmtId="0" fontId="25" fillId="9" borderId="93" xfId="0" applyFont="1" applyFill="1" applyBorder="1" applyAlignment="1">
      <alignment horizontal="center"/>
    </xf>
    <xf numFmtId="0" fontId="25" fillId="9" borderId="113" xfId="0" applyFont="1" applyFill="1" applyBorder="1" applyAlignment="1">
      <alignment horizontal="center"/>
    </xf>
    <xf numFmtId="0" fontId="25" fillId="9" borderId="206" xfId="0" applyFont="1" applyFill="1" applyBorder="1" applyAlignment="1">
      <alignment horizontal="center"/>
    </xf>
    <xf numFmtId="0" fontId="25" fillId="9" borderId="40" xfId="0" applyFont="1" applyFill="1" applyBorder="1" applyAlignment="1">
      <alignment horizontal="center" vertical="center" wrapText="1"/>
    </xf>
    <xf numFmtId="0" fontId="25" fillId="9" borderId="46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8" fillId="5" borderId="78" xfId="0" applyFont="1" applyFill="1" applyBorder="1" applyAlignment="1">
      <alignment horizontal="center" wrapText="1"/>
    </xf>
    <xf numFmtId="0" fontId="8" fillId="5" borderId="95" xfId="0" applyFont="1" applyFill="1" applyBorder="1" applyAlignment="1">
      <alignment horizontal="center" wrapText="1"/>
    </xf>
    <xf numFmtId="0" fontId="0" fillId="5" borderId="4" xfId="0" applyFill="1" applyBorder="1" applyAlignment="1">
      <alignment horizontal="center" vertical="center"/>
    </xf>
    <xf numFmtId="0" fontId="0" fillId="5" borderId="96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97" xfId="0" applyFill="1" applyBorder="1" applyAlignment="1">
      <alignment horizontal="center" vertical="center"/>
    </xf>
    <xf numFmtId="43" fontId="0" fillId="0" borderId="134" xfId="1" applyFont="1" applyBorder="1" applyAlignment="1">
      <alignment horizontal="center" vertical="center" wrapText="1"/>
    </xf>
    <xf numFmtId="43" fontId="0" fillId="0" borderId="53" xfId="1" applyFont="1" applyBorder="1" applyAlignment="1">
      <alignment horizontal="center" vertical="center" wrapText="1"/>
    </xf>
    <xf numFmtId="43" fontId="0" fillId="0" borderId="33" xfId="1" applyFont="1" applyBorder="1" applyAlignment="1">
      <alignment horizontal="center" vertical="center" wrapText="1"/>
    </xf>
    <xf numFmtId="43" fontId="0" fillId="0" borderId="54" xfId="1" applyFont="1" applyBorder="1" applyAlignment="1">
      <alignment horizontal="center" vertical="center" wrapText="1"/>
    </xf>
    <xf numFmtId="43" fontId="0" fillId="0" borderId="135" xfId="1" applyFont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/>
    </xf>
    <xf numFmtId="0" fontId="0" fillId="0" borderId="230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8" fillId="5" borderId="5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3" fillId="12" borderId="58" xfId="0" applyFont="1" applyFill="1" applyBorder="1" applyAlignment="1">
      <alignment horizontal="center" vertical="center"/>
    </xf>
    <xf numFmtId="0" fontId="3" fillId="12" borderId="45" xfId="0" applyFont="1" applyFill="1" applyBorder="1" applyAlignment="1">
      <alignment horizontal="center" vertical="center"/>
    </xf>
    <xf numFmtId="0" fontId="3" fillId="12" borderId="110" xfId="0" applyFont="1" applyFill="1" applyBorder="1" applyAlignment="1">
      <alignment horizontal="center" vertical="center"/>
    </xf>
    <xf numFmtId="0" fontId="3" fillId="12" borderId="194" xfId="0" applyFont="1" applyFill="1" applyBorder="1" applyAlignment="1">
      <alignment horizontal="center" vertical="center"/>
    </xf>
    <xf numFmtId="0" fontId="3" fillId="12" borderId="45" xfId="0" applyFont="1" applyFill="1" applyBorder="1" applyAlignment="1">
      <alignment horizontal="center" vertical="center" wrapText="1"/>
    </xf>
    <xf numFmtId="0" fontId="3" fillId="12" borderId="110" xfId="0" applyFont="1" applyFill="1" applyBorder="1" applyAlignment="1">
      <alignment horizontal="center" vertical="center" wrapText="1"/>
    </xf>
    <xf numFmtId="0" fontId="3" fillId="12" borderId="194" xfId="0" applyFont="1" applyFill="1" applyBorder="1" applyAlignment="1">
      <alignment horizontal="center" vertical="center" wrapText="1"/>
    </xf>
    <xf numFmtId="0" fontId="3" fillId="12" borderId="49" xfId="0" applyFont="1" applyFill="1" applyBorder="1" applyAlignment="1">
      <alignment horizontal="center" vertical="center" wrapText="1"/>
    </xf>
    <xf numFmtId="0" fontId="3" fillId="12" borderId="111" xfId="0" applyFont="1" applyFill="1" applyBorder="1" applyAlignment="1">
      <alignment horizontal="center" vertical="center" wrapText="1"/>
    </xf>
    <xf numFmtId="0" fontId="3" fillId="12" borderId="221" xfId="0" applyFont="1" applyFill="1" applyBorder="1" applyAlignment="1">
      <alignment horizontal="center" vertical="center" wrapText="1"/>
    </xf>
    <xf numFmtId="0" fontId="8" fillId="12" borderId="40" xfId="0" applyFont="1" applyFill="1" applyBorder="1" applyAlignment="1">
      <alignment horizontal="center" vertical="center" wrapText="1"/>
    </xf>
    <xf numFmtId="0" fontId="3" fillId="12" borderId="36" xfId="0" applyFont="1" applyFill="1" applyBorder="1" applyAlignment="1">
      <alignment horizontal="center" vertical="center"/>
    </xf>
    <xf numFmtId="0" fontId="3" fillId="12" borderId="39" xfId="0" applyFont="1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/>
    </xf>
    <xf numFmtId="9" fontId="0" fillId="0" borderId="181" xfId="0" applyNumberFormat="1" applyBorder="1" applyAlignment="1">
      <alignment horizontal="center" vertical="center" wrapText="1"/>
    </xf>
    <xf numFmtId="9" fontId="0" fillId="0" borderId="186" xfId="0" applyNumberFormat="1" applyBorder="1" applyAlignment="1">
      <alignment horizontal="center" vertical="center" wrapText="1"/>
    </xf>
    <xf numFmtId="9" fontId="0" fillId="0" borderId="187" xfId="0" applyNumberFormat="1" applyBorder="1" applyAlignment="1">
      <alignment horizontal="center" vertical="center" wrapText="1"/>
    </xf>
    <xf numFmtId="0" fontId="9" fillId="12" borderId="36" xfId="0" applyFont="1" applyFill="1" applyBorder="1" applyAlignment="1">
      <alignment horizontal="center" vertical="center"/>
    </xf>
    <xf numFmtId="0" fontId="9" fillId="12" borderId="39" xfId="0" applyFont="1" applyFill="1" applyBorder="1" applyAlignment="1">
      <alignment horizontal="center" vertical="center"/>
    </xf>
    <xf numFmtId="0" fontId="9" fillId="12" borderId="42" xfId="0" applyFont="1" applyFill="1" applyBorder="1" applyAlignment="1">
      <alignment horizontal="center" vertical="center"/>
    </xf>
    <xf numFmtId="0" fontId="3" fillId="12" borderId="21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5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47625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904874</xdr:colOff>
      <xdr:row>0</xdr:row>
      <xdr:rowOff>0</xdr:rowOff>
    </xdr:from>
    <xdr:to>
      <xdr:col>12</xdr:col>
      <xdr:colOff>870021</xdr:colOff>
      <xdr:row>4</xdr:row>
      <xdr:rowOff>8417</xdr:rowOff>
    </xdr:to>
    <xdr:pic>
      <xdr:nvPicPr>
        <xdr:cNvPr id="6" name="Picture 1" descr="logo_hmnig_nuevo_chic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49" y="0"/>
          <a:ext cx="984322" cy="779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134213</xdr:colOff>
      <xdr:row>363</xdr:row>
      <xdr:rowOff>165455</xdr:rowOff>
    </xdr:from>
    <xdr:to>
      <xdr:col>13</xdr:col>
      <xdr:colOff>572365</xdr:colOff>
      <xdr:row>370</xdr:row>
      <xdr:rowOff>94258</xdr:rowOff>
    </xdr:to>
    <xdr:grpSp>
      <xdr:nvGrpSpPr>
        <xdr:cNvPr id="8" name="1 Grup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134213" y="97580228"/>
          <a:ext cx="12177405" cy="1227666"/>
          <a:chOff x="3634092" y="12100059"/>
          <a:chExt cx="3394116" cy="1086550"/>
        </a:xfrm>
      </xdr:grpSpPr>
      <xdr:sp macro="" textlink="">
        <xdr:nvSpPr>
          <xdr:cNvPr id="9" name="2 CuadroTexto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 txBox="1"/>
        </xdr:nvSpPr>
        <xdr:spPr>
          <a:xfrm>
            <a:off x="3634092" y="12243742"/>
            <a:ext cx="1319754" cy="889717"/>
          </a:xfrm>
          <a:prstGeom prst="rect">
            <a:avLst/>
          </a:prstGeom>
          <a:noFill/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MX" sz="1100"/>
              <a:t>                                             ___________________</a:t>
            </a:r>
          </a:p>
          <a:p>
            <a:pPr algn="ctr"/>
            <a:r>
              <a:rPr lang="es-MX" sz="1400" b="1"/>
              <a:t>Elaborado por </a:t>
            </a:r>
          </a:p>
          <a:p>
            <a:pPr algn="ctr"/>
            <a:r>
              <a:rPr lang="es-MX" sz="14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Lic.</a:t>
            </a:r>
            <a:r>
              <a:rPr lang="es-MX" sz="14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Manuel Melendez Galvez</a:t>
            </a:r>
          </a:p>
          <a:p>
            <a:pPr algn="ctr"/>
            <a:r>
              <a:rPr lang="es-MX" sz="14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Director Administrativo</a:t>
            </a:r>
            <a:endParaRPr lang="es-MX" sz="1400">
              <a:effectLst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>
            <a:off x="5838048" y="12100059"/>
            <a:ext cx="1190160" cy="1086550"/>
          </a:xfrm>
          <a:prstGeom prst="rect">
            <a:avLst/>
          </a:prstGeom>
          <a:noFill/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MX" sz="1100"/>
              <a:t>                                             ___________________</a:t>
            </a:r>
          </a:p>
          <a:p>
            <a:pPr algn="ctr"/>
            <a:r>
              <a:rPr lang="es-MX" sz="1400" b="1"/>
              <a:t>Revisado por </a:t>
            </a:r>
          </a:p>
          <a:p>
            <a:pPr algn="ctr"/>
            <a:r>
              <a:rPr lang="es-MX" sz="14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Dra</a:t>
            </a:r>
            <a:r>
              <a:rPr lang="es-MX" sz="14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Lorenza Jimenez Villanueva</a:t>
            </a:r>
          </a:p>
          <a:p>
            <a:pPr algn="ctr"/>
            <a:r>
              <a:rPr lang="es-MX" sz="14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Directora General</a:t>
            </a:r>
            <a:endParaRPr lang="es-MX" sz="1400">
              <a:effectLst/>
            </a:endParaRPr>
          </a:p>
        </xdr:txBody>
      </xdr:sp>
    </xdr:grpSp>
    <xdr:clientData/>
  </xdr:twoCellAnchor>
  <xdr:twoCellAnchor editAs="oneCell">
    <xdr:from>
      <xdr:col>0</xdr:col>
      <xdr:colOff>9526</xdr:colOff>
      <xdr:row>0</xdr:row>
      <xdr:rowOff>0</xdr:rowOff>
    </xdr:from>
    <xdr:to>
      <xdr:col>4</xdr:col>
      <xdr:colOff>447675</xdr:colOff>
      <xdr:row>3</xdr:row>
      <xdr:rowOff>66675</xdr:rowOff>
    </xdr:to>
    <xdr:pic>
      <xdr:nvPicPr>
        <xdr:cNvPr id="10" name="Imagen 9" descr="C:\Users\MARGARO\Pictures\escudo-guerrero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0"/>
          <a:ext cx="3267074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48"/>
  <sheetViews>
    <sheetView tabSelected="1" topLeftCell="A13" zoomScale="77" zoomScaleNormal="77" workbookViewId="0">
      <selection activeCell="C128" sqref="C128:C131"/>
    </sheetView>
  </sheetViews>
  <sheetFormatPr baseColWidth="10" defaultColWidth="11.42578125" defaultRowHeight="15" x14ac:dyDescent="0.25"/>
  <cols>
    <col min="1" max="1" width="8.140625" style="1" customWidth="1"/>
    <col min="2" max="2" width="11.42578125" style="1"/>
    <col min="3" max="3" width="11.42578125" style="2"/>
    <col min="4" max="4" width="11.42578125" style="1"/>
    <col min="5" max="5" width="11.140625" style="1" customWidth="1"/>
    <col min="6" max="6" width="20.7109375" style="1" customWidth="1"/>
    <col min="7" max="7" width="13" style="1" customWidth="1"/>
    <col min="8" max="8" width="14.140625" style="1" bestFit="1" customWidth="1"/>
    <col min="9" max="9" width="15" style="1" customWidth="1"/>
    <col min="10" max="10" width="14.140625" style="1" bestFit="1" customWidth="1"/>
    <col min="11" max="11" width="15" style="1" customWidth="1"/>
    <col min="12" max="12" width="15.28515625" style="1" customWidth="1"/>
    <col min="13" max="13" width="15" style="1" customWidth="1"/>
    <col min="14" max="14" width="17.7109375" style="1" customWidth="1"/>
    <col min="15" max="15" width="13.28515625" style="1" customWidth="1"/>
    <col min="16" max="16" width="16" style="1" customWidth="1"/>
    <col min="17" max="17" width="15.140625" style="1" bestFit="1" customWidth="1"/>
    <col min="18" max="16384" width="11.42578125" style="1"/>
  </cols>
  <sheetData>
    <row r="2" spans="1:15" ht="19.5" customHeight="1" x14ac:dyDescent="0.25">
      <c r="B2" s="728" t="s">
        <v>10</v>
      </c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8"/>
    </row>
    <row r="3" spans="1:15" ht="18" x14ac:dyDescent="0.25">
      <c r="B3" s="729" t="s">
        <v>265</v>
      </c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</row>
    <row r="4" spans="1:15" ht="8.25" customHeight="1" x14ac:dyDescent="0.25"/>
    <row r="5" spans="1:15" ht="9.75" customHeight="1" thickBot="1" x14ac:dyDescent="0.3"/>
    <row r="6" spans="1:15" ht="34.5" customHeight="1" thickTop="1" thickBot="1" x14ac:dyDescent="0.3">
      <c r="A6" s="730" t="s">
        <v>64</v>
      </c>
      <c r="B6" s="731"/>
      <c r="C6" s="731"/>
      <c r="D6" s="731"/>
      <c r="E6" s="731"/>
      <c r="F6" s="732"/>
      <c r="G6" s="749" t="s">
        <v>156</v>
      </c>
      <c r="H6" s="731"/>
      <c r="I6" s="731"/>
      <c r="J6" s="731"/>
      <c r="K6" s="731"/>
      <c r="L6" s="731"/>
      <c r="M6" s="731"/>
      <c r="N6" s="731"/>
      <c r="O6" s="750"/>
    </row>
    <row r="7" spans="1:15" ht="23.25" customHeight="1" thickTop="1" x14ac:dyDescent="0.25">
      <c r="A7" s="733" t="s">
        <v>65</v>
      </c>
      <c r="B7" s="734"/>
      <c r="C7" s="734"/>
      <c r="D7" s="734"/>
      <c r="E7" s="734"/>
      <c r="F7" s="735"/>
      <c r="G7" s="739" t="s">
        <v>67</v>
      </c>
      <c r="H7" s="734"/>
      <c r="I7" s="734"/>
      <c r="J7" s="734"/>
      <c r="K7" s="734"/>
      <c r="L7" s="734"/>
      <c r="M7" s="734"/>
      <c r="N7" s="734"/>
      <c r="O7" s="740"/>
    </row>
    <row r="8" spans="1:15" ht="23.25" customHeight="1" x14ac:dyDescent="0.25">
      <c r="A8" s="736" t="s">
        <v>66</v>
      </c>
      <c r="B8" s="737"/>
      <c r="C8" s="737"/>
      <c r="D8" s="737"/>
      <c r="E8" s="737"/>
      <c r="F8" s="738"/>
      <c r="G8" s="741" t="s">
        <v>95</v>
      </c>
      <c r="H8" s="742"/>
      <c r="I8" s="742"/>
      <c r="J8" s="742"/>
      <c r="K8" s="742"/>
      <c r="L8" s="742"/>
      <c r="M8" s="742"/>
      <c r="N8" s="742"/>
      <c r="O8" s="743"/>
    </row>
    <row r="9" spans="1:15" ht="21.75" customHeight="1" x14ac:dyDescent="0.25">
      <c r="A9" s="744" t="s">
        <v>70</v>
      </c>
      <c r="B9" s="745"/>
      <c r="C9" s="745"/>
      <c r="D9" s="745"/>
      <c r="E9" s="745"/>
      <c r="F9" s="746"/>
      <c r="G9" s="754" t="s">
        <v>69</v>
      </c>
      <c r="H9" s="745"/>
      <c r="I9" s="745"/>
      <c r="J9" s="745"/>
      <c r="K9" s="745"/>
      <c r="L9" s="745"/>
      <c r="M9" s="745"/>
      <c r="N9" s="745"/>
      <c r="O9" s="755"/>
    </row>
    <row r="10" spans="1:15" ht="24.75" customHeight="1" x14ac:dyDescent="0.25">
      <c r="A10" s="747" t="s">
        <v>91</v>
      </c>
      <c r="B10" s="742"/>
      <c r="C10" s="742"/>
      <c r="D10" s="742"/>
      <c r="E10" s="742"/>
      <c r="F10" s="748"/>
      <c r="G10" s="741" t="s">
        <v>11</v>
      </c>
      <c r="H10" s="742"/>
      <c r="I10" s="742"/>
      <c r="J10" s="742"/>
      <c r="K10" s="742"/>
      <c r="L10" s="742"/>
      <c r="M10" s="742"/>
      <c r="N10" s="742"/>
      <c r="O10" s="743"/>
    </row>
    <row r="11" spans="1:15" ht="18" customHeight="1" x14ac:dyDescent="0.25">
      <c r="A11" s="751" t="s">
        <v>71</v>
      </c>
      <c r="B11" s="752"/>
      <c r="C11" s="752"/>
      <c r="D11" s="752"/>
      <c r="E11" s="752"/>
      <c r="F11" s="753"/>
      <c r="G11" s="396" t="s">
        <v>68</v>
      </c>
      <c r="H11" s="397"/>
      <c r="I11" s="397"/>
      <c r="J11" s="767" t="s">
        <v>319</v>
      </c>
      <c r="K11" s="768"/>
      <c r="L11" s="769"/>
      <c r="M11" s="400" t="s">
        <v>320</v>
      </c>
      <c r="N11" s="400" t="s">
        <v>321</v>
      </c>
      <c r="O11" s="398"/>
    </row>
    <row r="12" spans="1:15" ht="18.75" customHeight="1" x14ac:dyDescent="0.25">
      <c r="A12" s="747" t="s">
        <v>92</v>
      </c>
      <c r="B12" s="742"/>
      <c r="C12" s="742"/>
      <c r="D12" s="742"/>
      <c r="E12" s="742"/>
      <c r="F12" s="748"/>
      <c r="G12" s="11" t="s">
        <v>13</v>
      </c>
      <c r="H12" s="12"/>
      <c r="I12" s="12"/>
      <c r="J12" s="770"/>
      <c r="K12" s="771"/>
      <c r="L12" s="772"/>
      <c r="M12" s="401">
        <v>3</v>
      </c>
      <c r="N12" s="401">
        <v>3.1</v>
      </c>
      <c r="O12" s="399"/>
    </row>
    <row r="13" spans="1:15" ht="26.25" customHeight="1" x14ac:dyDescent="0.25">
      <c r="A13" s="751" t="s">
        <v>72</v>
      </c>
      <c r="B13" s="752"/>
      <c r="C13" s="752"/>
      <c r="D13" s="752"/>
      <c r="E13" s="752"/>
      <c r="F13" s="753"/>
      <c r="G13" s="756" t="s">
        <v>190</v>
      </c>
      <c r="H13" s="752"/>
      <c r="I13" s="752"/>
      <c r="J13" s="752"/>
      <c r="K13" s="752"/>
      <c r="L13" s="752"/>
      <c r="M13" s="752"/>
      <c r="N13" s="752"/>
      <c r="O13" s="757"/>
    </row>
    <row r="14" spans="1:15" ht="30.75" customHeight="1" x14ac:dyDescent="0.25">
      <c r="A14" s="761" t="s">
        <v>93</v>
      </c>
      <c r="B14" s="671"/>
      <c r="C14" s="671"/>
      <c r="D14" s="671"/>
      <c r="E14" s="671"/>
      <c r="F14" s="762"/>
      <c r="G14" s="321" t="s">
        <v>96</v>
      </c>
      <c r="H14" s="322"/>
      <c r="I14" s="17" t="s">
        <v>97</v>
      </c>
      <c r="J14" s="16"/>
      <c r="K14" s="16"/>
      <c r="L14" s="16"/>
      <c r="M14" s="16"/>
      <c r="N14" s="16"/>
      <c r="O14" s="35"/>
    </row>
    <row r="15" spans="1:15" ht="15.75" customHeight="1" x14ac:dyDescent="0.25">
      <c r="A15" s="761"/>
      <c r="B15" s="671"/>
      <c r="C15" s="671"/>
      <c r="D15" s="671"/>
      <c r="E15" s="671"/>
      <c r="F15" s="762"/>
      <c r="G15" s="764" t="s">
        <v>157</v>
      </c>
      <c r="H15" s="765"/>
      <c r="I15" s="765"/>
      <c r="J15" s="765"/>
      <c r="K15" s="765"/>
      <c r="L15" s="765"/>
      <c r="M15" s="765"/>
      <c r="N15" s="765"/>
      <c r="O15" s="766"/>
    </row>
    <row r="16" spans="1:15" ht="33" customHeight="1" x14ac:dyDescent="0.25">
      <c r="A16" s="761"/>
      <c r="B16" s="671"/>
      <c r="C16" s="671"/>
      <c r="D16" s="671"/>
      <c r="E16" s="671"/>
      <c r="F16" s="762"/>
      <c r="G16" s="323" t="s">
        <v>259</v>
      </c>
      <c r="H16" s="324"/>
      <c r="I16" s="324"/>
      <c r="J16" s="324"/>
      <c r="K16" s="324"/>
      <c r="L16" s="324"/>
      <c r="M16" s="324"/>
      <c r="N16" s="321" t="s">
        <v>101</v>
      </c>
      <c r="O16" s="325"/>
    </row>
    <row r="17" spans="1:16" ht="26.25" customHeight="1" x14ac:dyDescent="0.25">
      <c r="A17" s="694"/>
      <c r="B17" s="695"/>
      <c r="C17" s="695"/>
      <c r="D17" s="695"/>
      <c r="E17" s="695"/>
      <c r="F17" s="763"/>
      <c r="G17" s="9" t="s">
        <v>158</v>
      </c>
      <c r="H17" s="10"/>
      <c r="I17" s="10"/>
      <c r="J17" s="67" t="s">
        <v>159</v>
      </c>
      <c r="K17" s="10"/>
      <c r="L17" s="68" t="s">
        <v>160</v>
      </c>
      <c r="M17" s="10"/>
      <c r="N17" s="69" t="s">
        <v>102</v>
      </c>
      <c r="O17" s="36"/>
    </row>
    <row r="18" spans="1:16" ht="21.75" customHeight="1" x14ac:dyDescent="0.25">
      <c r="A18" s="751" t="s">
        <v>73</v>
      </c>
      <c r="B18" s="752"/>
      <c r="C18" s="752"/>
      <c r="D18" s="752"/>
      <c r="E18" s="752"/>
      <c r="F18" s="753"/>
      <c r="G18" s="330" t="s">
        <v>89</v>
      </c>
      <c r="H18" s="331"/>
      <c r="I18" s="331"/>
      <c r="J18" s="332"/>
      <c r="K18" s="330" t="s">
        <v>90</v>
      </c>
      <c r="L18" s="331"/>
      <c r="M18" s="331"/>
      <c r="N18" s="331"/>
      <c r="O18" s="333"/>
    </row>
    <row r="19" spans="1:16" ht="63.75" customHeight="1" x14ac:dyDescent="0.25">
      <c r="A19" s="758" t="s">
        <v>94</v>
      </c>
      <c r="B19" s="759"/>
      <c r="C19" s="759"/>
      <c r="D19" s="759"/>
      <c r="E19" s="759"/>
      <c r="F19" s="760"/>
      <c r="G19" s="66" t="s">
        <v>99</v>
      </c>
      <c r="H19" s="10"/>
      <c r="I19" s="10"/>
      <c r="J19" s="70"/>
      <c r="K19" s="66" t="s">
        <v>161</v>
      </c>
      <c r="L19" s="10"/>
      <c r="M19" s="10"/>
      <c r="N19" s="10"/>
      <c r="O19" s="36"/>
    </row>
    <row r="20" spans="1:16" ht="22.5" customHeight="1" x14ac:dyDescent="0.25">
      <c r="A20" s="882" t="s">
        <v>169</v>
      </c>
      <c r="B20" s="883"/>
      <c r="C20" s="883"/>
      <c r="D20" s="883"/>
      <c r="E20" s="883"/>
      <c r="F20" s="884"/>
      <c r="G20" s="330" t="s">
        <v>100</v>
      </c>
      <c r="H20" s="334"/>
      <c r="I20" s="331">
        <v>317671</v>
      </c>
      <c r="J20" s="331"/>
      <c r="K20" s="331"/>
      <c r="L20" s="331"/>
      <c r="M20" s="331"/>
      <c r="N20" s="331"/>
      <c r="O20" s="333"/>
    </row>
    <row r="21" spans="1:16" ht="29.25" customHeight="1" x14ac:dyDescent="0.25">
      <c r="A21" s="355" t="s">
        <v>74</v>
      </c>
      <c r="B21" s="331"/>
      <c r="C21" s="356"/>
      <c r="D21" s="331"/>
      <c r="E21" s="331"/>
      <c r="F21" s="331"/>
      <c r="G21" s="773" t="s">
        <v>162</v>
      </c>
      <c r="H21" s="774"/>
      <c r="I21" s="774"/>
      <c r="J21" s="774"/>
      <c r="K21" s="774"/>
      <c r="L21" s="774"/>
      <c r="M21" s="774"/>
      <c r="N21" s="774"/>
      <c r="O21" s="775"/>
    </row>
    <row r="22" spans="1:16" ht="26.25" customHeight="1" x14ac:dyDescent="0.25">
      <c r="A22" s="380" t="s">
        <v>314</v>
      </c>
      <c r="B22" s="12"/>
      <c r="C22" s="12"/>
      <c r="D22" s="12"/>
      <c r="E22" s="12"/>
      <c r="F22" s="381"/>
      <c r="G22" s="9" t="s">
        <v>163</v>
      </c>
      <c r="H22" s="10" t="s">
        <v>164</v>
      </c>
      <c r="I22" s="112"/>
      <c r="J22" s="5">
        <v>1000</v>
      </c>
      <c r="K22" s="71">
        <v>56557784.5</v>
      </c>
      <c r="L22" s="5">
        <v>2000</v>
      </c>
      <c r="M22" s="72">
        <v>5418629.9900000002</v>
      </c>
      <c r="N22" s="5">
        <v>3000</v>
      </c>
      <c r="O22" s="108">
        <v>7487202.0899999999</v>
      </c>
    </row>
    <row r="23" spans="1:16" ht="24" customHeight="1" x14ac:dyDescent="0.25">
      <c r="A23" s="355" t="s">
        <v>75</v>
      </c>
      <c r="B23" s="331"/>
      <c r="C23" s="356"/>
      <c r="D23" s="331"/>
      <c r="E23" s="331"/>
      <c r="F23" s="332"/>
      <c r="G23" s="185">
        <v>4000</v>
      </c>
      <c r="H23" s="186">
        <v>31400</v>
      </c>
      <c r="I23" s="185">
        <v>5000</v>
      </c>
      <c r="J23" s="3"/>
      <c r="K23" s="73">
        <v>9000</v>
      </c>
      <c r="L23" s="74">
        <v>14066.62</v>
      </c>
      <c r="M23" s="3"/>
      <c r="N23" s="185" t="s">
        <v>58</v>
      </c>
      <c r="O23" s="109">
        <f>K22+M22+O22+J23+L23+H23</f>
        <v>69509083.200000003</v>
      </c>
      <c r="P23" s="62"/>
    </row>
    <row r="24" spans="1:16" ht="22.5" customHeight="1" x14ac:dyDescent="0.25">
      <c r="A24" s="887" t="s">
        <v>315</v>
      </c>
      <c r="B24" s="888"/>
      <c r="C24" s="888"/>
      <c r="D24" s="888"/>
      <c r="E24" s="888"/>
      <c r="F24" s="889"/>
      <c r="G24" s="326" t="s">
        <v>81</v>
      </c>
      <c r="H24" s="327"/>
      <c r="I24" s="328"/>
      <c r="J24" s="430">
        <f>J25+L25+O25</f>
        <v>62469880</v>
      </c>
      <c r="K24" s="4"/>
      <c r="L24" s="4"/>
      <c r="M24" s="21"/>
      <c r="N24" s="4"/>
      <c r="O24" s="110"/>
    </row>
    <row r="25" spans="1:16" ht="26.25" customHeight="1" x14ac:dyDescent="0.25">
      <c r="A25" s="315" t="s">
        <v>76</v>
      </c>
      <c r="B25" s="331"/>
      <c r="C25" s="356"/>
      <c r="D25" s="331"/>
      <c r="E25" s="331"/>
      <c r="F25" s="332"/>
      <c r="G25" s="357" t="s">
        <v>82</v>
      </c>
      <c r="H25" s="345"/>
      <c r="I25" s="4" t="s">
        <v>83</v>
      </c>
      <c r="J25" s="431">
        <v>60969880</v>
      </c>
      <c r="K25" s="4" t="s">
        <v>84</v>
      </c>
      <c r="L25" s="20">
        <v>0</v>
      </c>
      <c r="M25" s="4" t="s">
        <v>85</v>
      </c>
      <c r="N25" s="4"/>
      <c r="O25" s="111">
        <v>1500000</v>
      </c>
    </row>
    <row r="26" spans="1:16" ht="27.75" customHeight="1" x14ac:dyDescent="0.25">
      <c r="A26" s="890" t="s">
        <v>316</v>
      </c>
      <c r="B26" s="891"/>
      <c r="C26" s="891"/>
      <c r="D26" s="891"/>
      <c r="E26" s="891"/>
      <c r="F26" s="892"/>
      <c r="G26" s="326" t="s">
        <v>86</v>
      </c>
      <c r="H26" s="14"/>
      <c r="I26" s="15" t="s">
        <v>87</v>
      </c>
      <c r="J26" s="14"/>
      <c r="K26" s="14" t="s">
        <v>88</v>
      </c>
      <c r="L26" s="14"/>
      <c r="M26" s="4"/>
      <c r="N26" s="4"/>
      <c r="O26" s="38"/>
    </row>
    <row r="27" spans="1:16" ht="27.75" customHeight="1" x14ac:dyDescent="0.25">
      <c r="A27" s="885" t="s">
        <v>318</v>
      </c>
      <c r="B27" s="886"/>
      <c r="C27" s="886"/>
      <c r="D27" s="886"/>
      <c r="E27" s="886"/>
      <c r="F27" s="886"/>
      <c r="G27" s="774" t="s">
        <v>165</v>
      </c>
      <c r="H27" s="774"/>
      <c r="I27" s="774"/>
      <c r="J27" s="774"/>
      <c r="K27" s="774"/>
      <c r="L27" s="774"/>
      <c r="M27" s="774"/>
      <c r="N27" s="774"/>
      <c r="O27" s="775"/>
    </row>
    <row r="28" spans="1:16" ht="30.75" customHeight="1" x14ac:dyDescent="0.25">
      <c r="A28" s="692" t="s">
        <v>317</v>
      </c>
      <c r="B28" s="693"/>
      <c r="C28" s="693"/>
      <c r="D28" s="693"/>
      <c r="E28" s="693"/>
      <c r="F28" s="693"/>
      <c r="G28" s="358" t="s">
        <v>136</v>
      </c>
      <c r="H28" s="358" t="s">
        <v>137</v>
      </c>
      <c r="I28" s="358" t="s">
        <v>138</v>
      </c>
      <c r="J28" s="358" t="s">
        <v>139</v>
      </c>
      <c r="K28" s="358" t="s">
        <v>140</v>
      </c>
      <c r="L28" s="358" t="s">
        <v>141</v>
      </c>
      <c r="M28" s="358" t="s">
        <v>142</v>
      </c>
      <c r="N28" s="358" t="s">
        <v>143</v>
      </c>
      <c r="O28" s="359" t="s">
        <v>144</v>
      </c>
    </row>
    <row r="29" spans="1:16" ht="26.25" customHeight="1" x14ac:dyDescent="0.25">
      <c r="A29" s="694"/>
      <c r="B29" s="695"/>
      <c r="C29" s="695"/>
      <c r="D29" s="695"/>
      <c r="E29" s="695"/>
      <c r="F29" s="695"/>
      <c r="G29" s="3">
        <v>3</v>
      </c>
      <c r="H29" s="3">
        <v>3.3</v>
      </c>
      <c r="I29" s="3" t="s">
        <v>145</v>
      </c>
      <c r="J29" s="3">
        <v>5</v>
      </c>
      <c r="K29" s="3" t="s">
        <v>146</v>
      </c>
      <c r="L29" s="3">
        <v>2</v>
      </c>
      <c r="M29" s="3">
        <v>2.2999999999999998</v>
      </c>
      <c r="N29" s="3" t="s">
        <v>147</v>
      </c>
      <c r="O29" s="706" t="s">
        <v>148</v>
      </c>
    </row>
    <row r="30" spans="1:16" ht="31.5" customHeight="1" thickBot="1" x14ac:dyDescent="0.3">
      <c r="A30" s="37" t="s">
        <v>98</v>
      </c>
      <c r="B30" s="18"/>
      <c r="C30" s="18"/>
      <c r="D30" s="18"/>
      <c r="E30" s="18"/>
      <c r="F30" s="19"/>
      <c r="G30" s="330" t="s">
        <v>166</v>
      </c>
      <c r="H30" s="334"/>
      <c r="I30" s="334"/>
      <c r="J30" s="707" t="s">
        <v>167</v>
      </c>
      <c r="K30" s="707"/>
      <c r="L30" s="707"/>
      <c r="M30" s="707"/>
      <c r="N30" s="708"/>
      <c r="O30" s="706"/>
    </row>
    <row r="31" spans="1:16" ht="55.5" customHeight="1" thickTop="1" thickBot="1" x14ac:dyDescent="0.3">
      <c r="A31" s="360" t="s">
        <v>77</v>
      </c>
      <c r="B31" s="331"/>
      <c r="C31" s="356"/>
      <c r="D31" s="13" t="s">
        <v>78</v>
      </c>
      <c r="E31" s="13" t="s">
        <v>79</v>
      </c>
      <c r="F31" s="13" t="s">
        <v>80</v>
      </c>
      <c r="G31" s="893" t="s">
        <v>170</v>
      </c>
      <c r="H31" s="894"/>
      <c r="I31" s="335" t="s">
        <v>173</v>
      </c>
      <c r="J31" s="336" t="s">
        <v>334</v>
      </c>
      <c r="K31" s="336" t="s">
        <v>266</v>
      </c>
      <c r="L31" s="337" t="s">
        <v>174</v>
      </c>
      <c r="M31" s="336" t="s">
        <v>335</v>
      </c>
      <c r="N31" s="336" t="s">
        <v>267</v>
      </c>
      <c r="O31" s="338">
        <f>53/44</f>
        <v>1.2045454545454546</v>
      </c>
    </row>
    <row r="32" spans="1:16" ht="59.25" customHeight="1" thickTop="1" x14ac:dyDescent="0.25">
      <c r="A32" s="350" t="s">
        <v>171</v>
      </c>
      <c r="B32" s="351" t="s">
        <v>333</v>
      </c>
      <c r="C32" s="351" t="s">
        <v>255</v>
      </c>
      <c r="D32" s="895" t="s">
        <v>172</v>
      </c>
      <c r="E32" s="895"/>
      <c r="F32" s="895"/>
      <c r="G32" s="339"/>
      <c r="H32" s="339"/>
      <c r="I32" s="340" t="s">
        <v>252</v>
      </c>
      <c r="J32" s="341"/>
      <c r="K32" s="341"/>
      <c r="L32" s="342">
        <f>0/79</f>
        <v>0</v>
      </c>
      <c r="M32" s="341"/>
      <c r="N32" s="341"/>
      <c r="O32" s="343"/>
    </row>
    <row r="33" spans="1:15" ht="54" customHeight="1" x14ac:dyDescent="0.25">
      <c r="A33" s="352" t="s">
        <v>175</v>
      </c>
      <c r="B33" s="345" t="s">
        <v>251</v>
      </c>
      <c r="C33" s="345" t="s">
        <v>266</v>
      </c>
      <c r="D33" s="353">
        <f>(1/1)</f>
        <v>1</v>
      </c>
      <c r="E33" s="353" t="s">
        <v>252</v>
      </c>
      <c r="F33" s="353"/>
      <c r="G33" s="344"/>
      <c r="H33" s="344">
        <v>0</v>
      </c>
      <c r="I33" s="345" t="s">
        <v>188</v>
      </c>
      <c r="J33" s="345"/>
      <c r="K33" s="345"/>
      <c r="L33" s="346"/>
      <c r="M33" s="345"/>
      <c r="N33" s="345"/>
      <c r="O33" s="347"/>
    </row>
    <row r="34" spans="1:15" ht="36.75" customHeight="1" thickBot="1" x14ac:dyDescent="0.3">
      <c r="A34" s="354" t="s">
        <v>168</v>
      </c>
      <c r="B34" s="348"/>
      <c r="C34" s="348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9"/>
    </row>
    <row r="35" spans="1:15" ht="43.5" customHeight="1" thickTop="1" x14ac:dyDescent="0.25">
      <c r="A35" s="329"/>
      <c r="B35" s="709" t="s">
        <v>250</v>
      </c>
      <c r="C35" s="709"/>
      <c r="D35" s="709"/>
      <c r="E35" s="709"/>
      <c r="F35" s="709"/>
      <c r="G35" s="709"/>
      <c r="H35" s="709"/>
      <c r="I35" s="709"/>
      <c r="J35" s="709"/>
      <c r="K35" s="709"/>
      <c r="L35" s="709"/>
      <c r="M35" s="709"/>
      <c r="N35" s="709"/>
      <c r="O35" s="710"/>
    </row>
    <row r="36" spans="1:15" ht="38.25" customHeight="1" thickBot="1" x14ac:dyDescent="0.3">
      <c r="A36" s="361"/>
      <c r="B36" s="711" t="s">
        <v>3</v>
      </c>
      <c r="C36" s="712"/>
      <c r="D36" s="712"/>
      <c r="E36" s="712"/>
      <c r="F36" s="712"/>
      <c r="G36" s="712"/>
      <c r="H36" s="712"/>
      <c r="I36" s="712"/>
      <c r="J36" s="712"/>
      <c r="K36" s="712"/>
      <c r="L36" s="712"/>
      <c r="M36" s="712"/>
      <c r="N36" s="712"/>
      <c r="O36" s="713"/>
    </row>
    <row r="37" spans="1:15" ht="36.75" customHeight="1" x14ac:dyDescent="0.25">
      <c r="A37" s="362"/>
      <c r="B37" s="696" t="s">
        <v>104</v>
      </c>
      <c r="C37" s="697"/>
      <c r="D37" s="697"/>
      <c r="E37" s="697"/>
      <c r="F37" s="697"/>
      <c r="G37" s="698"/>
      <c r="H37" s="698"/>
      <c r="I37" s="698"/>
      <c r="J37" s="698"/>
      <c r="K37" s="698"/>
      <c r="L37" s="698"/>
      <c r="M37" s="698"/>
      <c r="N37" s="698"/>
      <c r="O37" s="383"/>
    </row>
    <row r="38" spans="1:15" ht="18.75" customHeight="1" x14ac:dyDescent="0.25">
      <c r="A38" s="362"/>
      <c r="B38" s="699" t="s">
        <v>0</v>
      </c>
      <c r="C38" s="700" t="s">
        <v>103</v>
      </c>
      <c r="D38" s="700"/>
      <c r="E38" s="700"/>
      <c r="F38" s="701" t="s">
        <v>111</v>
      </c>
      <c r="G38" s="702" t="s">
        <v>122</v>
      </c>
      <c r="H38" s="705" t="s">
        <v>135</v>
      </c>
      <c r="I38" s="705"/>
      <c r="J38" s="705"/>
      <c r="K38" s="705"/>
      <c r="L38" s="705"/>
      <c r="M38" s="705"/>
      <c r="N38" s="705"/>
      <c r="O38" s="794" t="s">
        <v>152</v>
      </c>
    </row>
    <row r="39" spans="1:15" ht="28.5" customHeight="1" x14ac:dyDescent="0.25">
      <c r="A39" s="785" t="s">
        <v>120</v>
      </c>
      <c r="B39" s="699"/>
      <c r="C39" s="700"/>
      <c r="D39" s="700"/>
      <c r="E39" s="700"/>
      <c r="F39" s="701"/>
      <c r="G39" s="703"/>
      <c r="H39" s="168" t="s">
        <v>110</v>
      </c>
      <c r="I39" s="168" t="s">
        <v>109</v>
      </c>
      <c r="J39" s="168" t="s">
        <v>108</v>
      </c>
      <c r="K39" s="168" t="s">
        <v>107</v>
      </c>
      <c r="L39" s="168" t="s">
        <v>106</v>
      </c>
      <c r="M39" s="168" t="s">
        <v>105</v>
      </c>
      <c r="N39" s="169"/>
      <c r="O39" s="795"/>
    </row>
    <row r="40" spans="1:15" ht="29.25" customHeight="1" x14ac:dyDescent="0.25">
      <c r="A40" s="786"/>
      <c r="B40" s="723" t="s">
        <v>2</v>
      </c>
      <c r="C40" s="717" t="s">
        <v>191</v>
      </c>
      <c r="D40" s="718"/>
      <c r="E40" s="719"/>
      <c r="F40" s="714" t="s">
        <v>6</v>
      </c>
      <c r="G40" s="703"/>
      <c r="H40" s="113">
        <v>2.0000000000000001E-4</v>
      </c>
      <c r="I40" s="113">
        <v>2.0000000000000001E-4</v>
      </c>
      <c r="J40" s="113">
        <v>2.9999999999999997E-4</v>
      </c>
      <c r="K40" s="113">
        <v>2.0000000000000001E-4</v>
      </c>
      <c r="L40" s="113">
        <v>2.0000000000000001E-4</v>
      </c>
      <c r="M40" s="113">
        <v>2.0000000000000001E-4</v>
      </c>
      <c r="N40" s="113"/>
      <c r="O40" s="796">
        <v>2.5999999999999999E-3</v>
      </c>
    </row>
    <row r="41" spans="1:15" ht="27" customHeight="1" x14ac:dyDescent="0.25">
      <c r="A41" s="786"/>
      <c r="B41" s="724"/>
      <c r="C41" s="720"/>
      <c r="D41" s="721"/>
      <c r="E41" s="722"/>
      <c r="F41" s="715"/>
      <c r="G41" s="703"/>
      <c r="H41" s="170" t="s">
        <v>113</v>
      </c>
      <c r="I41" s="170" t="s">
        <v>114</v>
      </c>
      <c r="J41" s="170" t="s">
        <v>115</v>
      </c>
      <c r="K41" s="170" t="s">
        <v>116</v>
      </c>
      <c r="L41" s="170" t="s">
        <v>117</v>
      </c>
      <c r="M41" s="170" t="s">
        <v>118</v>
      </c>
      <c r="N41" s="170" t="s">
        <v>58</v>
      </c>
      <c r="O41" s="796"/>
    </row>
    <row r="42" spans="1:15" ht="24" customHeight="1" x14ac:dyDescent="0.25">
      <c r="A42" s="786"/>
      <c r="B42" s="724"/>
      <c r="C42" s="720"/>
      <c r="D42" s="721"/>
      <c r="E42" s="722"/>
      <c r="F42" s="715"/>
      <c r="G42" s="704"/>
      <c r="H42" s="115">
        <v>2.0000000000000001E-4</v>
      </c>
      <c r="I42" s="115">
        <v>2.0000000000000001E-4</v>
      </c>
      <c r="J42" s="115">
        <v>2.0000000000000001E-4</v>
      </c>
      <c r="K42" s="115">
        <v>2.0000000000000001E-4</v>
      </c>
      <c r="L42" s="115">
        <v>2.9999999999999997E-4</v>
      </c>
      <c r="M42" s="115">
        <v>2.0000000000000001E-4</v>
      </c>
      <c r="N42" s="115">
        <f>H40+I40+J40+K40+L40+M40+H42+I42+J42+K42+L42+M42</f>
        <v>2.6000000000000003E-3</v>
      </c>
      <c r="O42" s="797"/>
    </row>
    <row r="43" spans="1:15" ht="19.5" customHeight="1" x14ac:dyDescent="0.25">
      <c r="A43" s="786"/>
      <c r="B43" s="724"/>
      <c r="C43" s="720"/>
      <c r="D43" s="721"/>
      <c r="E43" s="722"/>
      <c r="F43" s="715"/>
      <c r="G43" s="787" t="s">
        <v>123</v>
      </c>
      <c r="H43" s="171" t="s">
        <v>110</v>
      </c>
      <c r="I43" s="171" t="s">
        <v>109</v>
      </c>
      <c r="J43" s="171" t="s">
        <v>108</v>
      </c>
      <c r="K43" s="171" t="s">
        <v>107</v>
      </c>
      <c r="L43" s="171" t="s">
        <v>106</v>
      </c>
      <c r="M43" s="171" t="s">
        <v>105</v>
      </c>
      <c r="N43" s="172"/>
      <c r="O43" s="798">
        <v>1.2200000000000001E-2</v>
      </c>
    </row>
    <row r="44" spans="1:15" ht="19.5" customHeight="1" x14ac:dyDescent="0.25">
      <c r="A44" s="786"/>
      <c r="B44" s="724"/>
      <c r="C44" s="720"/>
      <c r="D44" s="721"/>
      <c r="E44" s="722"/>
      <c r="F44" s="716"/>
      <c r="G44" s="788"/>
      <c r="H44" s="114">
        <v>1E-3</v>
      </c>
      <c r="I44" s="114">
        <v>1E-3</v>
      </c>
      <c r="J44" s="114">
        <v>1.1000000000000001E-3</v>
      </c>
      <c r="K44" s="114">
        <v>1E-3</v>
      </c>
      <c r="L44" s="114">
        <v>1E-3</v>
      </c>
      <c r="M44" s="114">
        <v>1E-3</v>
      </c>
      <c r="N44" s="113"/>
      <c r="O44" s="799"/>
    </row>
    <row r="45" spans="1:15" ht="26.25" customHeight="1" x14ac:dyDescent="0.25">
      <c r="A45" s="786"/>
      <c r="B45" s="724"/>
      <c r="C45" s="717" t="s">
        <v>192</v>
      </c>
      <c r="D45" s="718"/>
      <c r="E45" s="719"/>
      <c r="F45" s="714" t="s">
        <v>6</v>
      </c>
      <c r="G45" s="788"/>
      <c r="H45" s="170" t="s">
        <v>113</v>
      </c>
      <c r="I45" s="170" t="s">
        <v>114</v>
      </c>
      <c r="J45" s="170" t="s">
        <v>115</v>
      </c>
      <c r="K45" s="170" t="s">
        <v>116</v>
      </c>
      <c r="L45" s="170" t="s">
        <v>117</v>
      </c>
      <c r="M45" s="170" t="s">
        <v>118</v>
      </c>
      <c r="N45" s="170" t="s">
        <v>58</v>
      </c>
      <c r="O45" s="799"/>
    </row>
    <row r="46" spans="1:15" ht="27" customHeight="1" thickBot="1" x14ac:dyDescent="0.3">
      <c r="A46" s="786"/>
      <c r="B46" s="724"/>
      <c r="C46" s="720"/>
      <c r="D46" s="721"/>
      <c r="E46" s="722"/>
      <c r="F46" s="715"/>
      <c r="G46" s="788"/>
      <c r="H46" s="114">
        <v>1E-3</v>
      </c>
      <c r="I46" s="114">
        <v>1E-3</v>
      </c>
      <c r="J46" s="114">
        <v>1E-3</v>
      </c>
      <c r="K46" s="114">
        <v>1E-3</v>
      </c>
      <c r="L46" s="114">
        <v>1.1000000000000001E-3</v>
      </c>
      <c r="M46" s="114">
        <v>1E-3</v>
      </c>
      <c r="N46" s="113">
        <f>H44+I44+J44+K44+L44+M44+H46+I46+J46+K46+L46+M46</f>
        <v>1.2200000000000003E-2</v>
      </c>
      <c r="O46" s="800"/>
    </row>
    <row r="47" spans="1:15" ht="31.5" customHeight="1" x14ac:dyDescent="0.25">
      <c r="A47" s="786"/>
      <c r="B47" s="724"/>
      <c r="C47" s="720"/>
      <c r="D47" s="721"/>
      <c r="E47" s="722"/>
      <c r="F47" s="715"/>
      <c r="G47" s="783" t="s">
        <v>119</v>
      </c>
      <c r="H47" s="168" t="s">
        <v>110</v>
      </c>
      <c r="I47" s="168" t="s">
        <v>109</v>
      </c>
      <c r="J47" s="168" t="s">
        <v>108</v>
      </c>
      <c r="K47" s="168" t="s">
        <v>107</v>
      </c>
      <c r="L47" s="168" t="s">
        <v>106</v>
      </c>
      <c r="M47" s="168" t="s">
        <v>105</v>
      </c>
      <c r="N47" s="173"/>
      <c r="O47" s="726" t="s">
        <v>262</v>
      </c>
    </row>
    <row r="48" spans="1:15" ht="33" customHeight="1" x14ac:dyDescent="0.25">
      <c r="A48" s="786"/>
      <c r="B48" s="724"/>
      <c r="C48" s="720"/>
      <c r="D48" s="721"/>
      <c r="E48" s="722"/>
      <c r="F48" s="715"/>
      <c r="G48" s="783"/>
      <c r="H48" s="113">
        <v>5792423.6000000006</v>
      </c>
      <c r="I48" s="113">
        <v>5792423.6000000006</v>
      </c>
      <c r="J48" s="113">
        <v>5792423.6000000006</v>
      </c>
      <c r="K48" s="113">
        <v>5792423.6000000006</v>
      </c>
      <c r="L48" s="113">
        <v>5792423.6000000006</v>
      </c>
      <c r="M48" s="113">
        <v>5792423.6000000006</v>
      </c>
      <c r="N48" s="117"/>
      <c r="O48" s="727"/>
    </row>
    <row r="49" spans="1:17" ht="27" customHeight="1" x14ac:dyDescent="0.25">
      <c r="A49" s="786"/>
      <c r="B49" s="725"/>
      <c r="C49" s="720"/>
      <c r="D49" s="721"/>
      <c r="E49" s="722"/>
      <c r="F49" s="716"/>
      <c r="G49" s="783"/>
      <c r="H49" s="170" t="s">
        <v>113</v>
      </c>
      <c r="I49" s="170" t="s">
        <v>114</v>
      </c>
      <c r="J49" s="170" t="s">
        <v>115</v>
      </c>
      <c r="K49" s="170" t="s">
        <v>116</v>
      </c>
      <c r="L49" s="170" t="s">
        <v>117</v>
      </c>
      <c r="M49" s="170" t="s">
        <v>118</v>
      </c>
      <c r="N49" s="174" t="s">
        <v>58</v>
      </c>
      <c r="O49" s="295">
        <v>5.7999999999999996E-3</v>
      </c>
    </row>
    <row r="50" spans="1:17" ht="47.25" customHeight="1" x14ac:dyDescent="0.25">
      <c r="A50" s="786"/>
      <c r="B50" s="260" t="s">
        <v>256</v>
      </c>
      <c r="C50" s="261"/>
      <c r="D50" s="261"/>
      <c r="E50" s="261"/>
      <c r="F50" s="320">
        <v>12</v>
      </c>
      <c r="G50" s="784"/>
      <c r="H50" s="113">
        <v>5792423.6000000006</v>
      </c>
      <c r="I50" s="113">
        <v>5792423.6000000006</v>
      </c>
      <c r="J50" s="113">
        <v>5792423.6000000006</v>
      </c>
      <c r="K50" s="113">
        <v>5792423.6000000006</v>
      </c>
      <c r="L50" s="113">
        <v>5792423.6000000006</v>
      </c>
      <c r="M50" s="113">
        <v>5792423.6000000006</v>
      </c>
      <c r="N50" s="121">
        <f>H48+I48+J48+K48+L48+M48+H50+I50+J50+K50+L50+M50</f>
        <v>69509083.200000003</v>
      </c>
      <c r="O50" s="125" t="s">
        <v>336</v>
      </c>
      <c r="P50" s="428"/>
      <c r="Q50" s="62"/>
    </row>
    <row r="51" spans="1:17" ht="31.5" customHeight="1" x14ac:dyDescent="0.25">
      <c r="A51" s="786"/>
      <c r="B51" s="262" t="s">
        <v>257</v>
      </c>
      <c r="C51" s="263"/>
      <c r="D51" s="263"/>
      <c r="E51" s="263"/>
      <c r="F51" s="116">
        <v>1</v>
      </c>
      <c r="G51" s="122"/>
      <c r="H51" s="260" t="s">
        <v>337</v>
      </c>
      <c r="I51" s="266"/>
      <c r="J51" s="266"/>
      <c r="K51" s="296">
        <v>79</v>
      </c>
      <c r="L51" s="262" t="s">
        <v>258</v>
      </c>
      <c r="M51" s="266"/>
      <c r="N51" s="267"/>
      <c r="O51" s="126">
        <v>37</v>
      </c>
    </row>
    <row r="52" spans="1:17" ht="42" customHeight="1" thickBot="1" x14ac:dyDescent="0.3">
      <c r="A52" s="777"/>
      <c r="B52" s="792" t="s">
        <v>121</v>
      </c>
      <c r="C52" s="793"/>
      <c r="D52" s="793"/>
      <c r="E52" s="793"/>
      <c r="F52" s="793"/>
      <c r="G52" s="793"/>
      <c r="H52" s="793"/>
      <c r="I52" s="793"/>
      <c r="J52" s="793"/>
      <c r="K52" s="793"/>
      <c r="L52" s="793"/>
      <c r="M52" s="793"/>
      <c r="N52" s="793"/>
      <c r="O52" s="386"/>
    </row>
    <row r="53" spans="1:17" ht="35.25" customHeight="1" x14ac:dyDescent="0.25">
      <c r="A53" s="777"/>
      <c r="B53" s="118" t="s">
        <v>0</v>
      </c>
      <c r="C53" s="580" t="s">
        <v>103</v>
      </c>
      <c r="D53" s="580"/>
      <c r="E53" s="580"/>
      <c r="F53" s="119" t="s">
        <v>111</v>
      </c>
      <c r="G53" s="789" t="s">
        <v>122</v>
      </c>
      <c r="H53" s="175" t="s">
        <v>110</v>
      </c>
      <c r="I53" s="175" t="s">
        <v>109</v>
      </c>
      <c r="J53" s="175" t="s">
        <v>108</v>
      </c>
      <c r="K53" s="175" t="s">
        <v>107</v>
      </c>
      <c r="L53" s="175" t="s">
        <v>106</v>
      </c>
      <c r="M53" s="175" t="s">
        <v>105</v>
      </c>
      <c r="N53" s="176"/>
      <c r="O53" s="689">
        <f>5/4126</f>
        <v>1.2118274357731458E-3</v>
      </c>
    </row>
    <row r="54" spans="1:17" ht="19.5" customHeight="1" x14ac:dyDescent="0.25">
      <c r="A54" s="777"/>
      <c r="B54" s="487" t="s">
        <v>2</v>
      </c>
      <c r="C54" s="501" t="s">
        <v>5</v>
      </c>
      <c r="D54" s="501"/>
      <c r="E54" s="501"/>
      <c r="F54" s="584" t="s">
        <v>6</v>
      </c>
      <c r="G54" s="790"/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23"/>
      <c r="O54" s="690"/>
    </row>
    <row r="55" spans="1:17" x14ac:dyDescent="0.25">
      <c r="A55" s="777"/>
      <c r="B55" s="487"/>
      <c r="C55" s="501"/>
      <c r="D55" s="501"/>
      <c r="E55" s="501"/>
      <c r="F55" s="584"/>
      <c r="G55" s="790"/>
      <c r="H55" s="177" t="s">
        <v>113</v>
      </c>
      <c r="I55" s="177" t="s">
        <v>114</v>
      </c>
      <c r="J55" s="177" t="s">
        <v>115</v>
      </c>
      <c r="K55" s="177" t="s">
        <v>116</v>
      </c>
      <c r="L55" s="177" t="s">
        <v>117</v>
      </c>
      <c r="M55" s="177" t="s">
        <v>118</v>
      </c>
      <c r="N55" s="178" t="s">
        <v>58</v>
      </c>
      <c r="O55" s="690"/>
    </row>
    <row r="56" spans="1:17" ht="18" customHeight="1" thickBot="1" x14ac:dyDescent="0.3">
      <c r="A56" s="777"/>
      <c r="B56" s="487"/>
      <c r="C56" s="501"/>
      <c r="D56" s="501"/>
      <c r="E56" s="501"/>
      <c r="F56" s="584"/>
      <c r="G56" s="791"/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3">
        <v>0</v>
      </c>
      <c r="O56" s="691"/>
    </row>
    <row r="57" spans="1:17" ht="27.75" customHeight="1" x14ac:dyDescent="0.25">
      <c r="A57" s="777"/>
      <c r="B57" s="487"/>
      <c r="C57" s="501"/>
      <c r="D57" s="501"/>
      <c r="E57" s="501"/>
      <c r="F57" s="584"/>
      <c r="G57" s="789" t="s">
        <v>123</v>
      </c>
      <c r="H57" s="175" t="s">
        <v>110</v>
      </c>
      <c r="I57" s="175" t="s">
        <v>109</v>
      </c>
      <c r="J57" s="175" t="s">
        <v>108</v>
      </c>
      <c r="K57" s="175" t="s">
        <v>107</v>
      </c>
      <c r="L57" s="175" t="s">
        <v>106</v>
      </c>
      <c r="M57" s="175" t="s">
        <v>105</v>
      </c>
      <c r="N57" s="176"/>
      <c r="O57" s="689">
        <f>49/3437</f>
        <v>1.4256619144602852E-2</v>
      </c>
    </row>
    <row r="58" spans="1:17" ht="24.75" customHeight="1" x14ac:dyDescent="0.25">
      <c r="A58" s="777"/>
      <c r="B58" s="487"/>
      <c r="C58" s="501"/>
      <c r="D58" s="501"/>
      <c r="E58" s="501"/>
      <c r="F58" s="584"/>
      <c r="G58" s="790"/>
      <c r="H58" s="31">
        <f>2/289</f>
        <v>6.920415224913495E-3</v>
      </c>
      <c r="I58" s="31">
        <f>3/278</f>
        <v>1.0791366906474821E-2</v>
      </c>
      <c r="J58" s="31">
        <f>7/283</f>
        <v>2.4734982332155476E-2</v>
      </c>
      <c r="K58" s="31">
        <f>1/277</f>
        <v>3.6101083032490976E-3</v>
      </c>
      <c r="L58" s="31">
        <f>1/289</f>
        <v>3.4602076124567475E-3</v>
      </c>
      <c r="M58" s="31">
        <f>3/267</f>
        <v>1.1235955056179775E-2</v>
      </c>
      <c r="N58" s="23"/>
      <c r="O58" s="690"/>
    </row>
    <row r="59" spans="1:17" ht="25.5" customHeight="1" x14ac:dyDescent="0.25">
      <c r="A59" s="777"/>
      <c r="B59" s="487"/>
      <c r="C59" s="501"/>
      <c r="D59" s="501"/>
      <c r="E59" s="501"/>
      <c r="F59" s="584"/>
      <c r="G59" s="790"/>
      <c r="H59" s="177" t="s">
        <v>113</v>
      </c>
      <c r="I59" s="177" t="s">
        <v>114</v>
      </c>
      <c r="J59" s="177" t="s">
        <v>115</v>
      </c>
      <c r="K59" s="177" t="s">
        <v>116</v>
      </c>
      <c r="L59" s="177" t="s">
        <v>117</v>
      </c>
      <c r="M59" s="177" t="s">
        <v>118</v>
      </c>
      <c r="N59" s="178" t="s">
        <v>58</v>
      </c>
      <c r="O59" s="690"/>
    </row>
    <row r="60" spans="1:17" ht="18" customHeight="1" thickBot="1" x14ac:dyDescent="0.3">
      <c r="A60" s="777"/>
      <c r="B60" s="487"/>
      <c r="C60" s="501"/>
      <c r="D60" s="501"/>
      <c r="E60" s="501"/>
      <c r="F60" s="584"/>
      <c r="G60" s="791"/>
      <c r="H60" s="32">
        <f>4/282</f>
        <v>1.4184397163120567E-2</v>
      </c>
      <c r="I60" s="32">
        <f>3/291</f>
        <v>1.0309278350515464E-2</v>
      </c>
      <c r="J60" s="32">
        <f>10/286</f>
        <v>3.4965034965034968E-2</v>
      </c>
      <c r="K60" s="32">
        <f>6/327</f>
        <v>1.834862385321101E-2</v>
      </c>
      <c r="L60" s="60">
        <f>5/298</f>
        <v>1.6778523489932886E-2</v>
      </c>
      <c r="M60" s="32">
        <f>4/268</f>
        <v>1.4925373134328358E-2</v>
      </c>
      <c r="N60" s="33">
        <f>49/3437</f>
        <v>1.4256619144602852E-2</v>
      </c>
      <c r="O60" s="691"/>
    </row>
    <row r="61" spans="1:17" ht="21.75" customHeight="1" x14ac:dyDescent="0.25">
      <c r="A61" s="777"/>
      <c r="B61" s="487"/>
      <c r="C61" s="501"/>
      <c r="D61" s="501"/>
      <c r="E61" s="501"/>
      <c r="F61" s="584"/>
      <c r="G61" s="519" t="s">
        <v>119</v>
      </c>
      <c r="H61" s="175" t="s">
        <v>110</v>
      </c>
      <c r="I61" s="175" t="s">
        <v>109</v>
      </c>
      <c r="J61" s="175" t="s">
        <v>108</v>
      </c>
      <c r="K61" s="175" t="s">
        <v>107</v>
      </c>
      <c r="L61" s="175" t="s">
        <v>106</v>
      </c>
      <c r="M61" s="175" t="s">
        <v>105</v>
      </c>
      <c r="N61" s="176"/>
      <c r="O61" s="644" t="s">
        <v>262</v>
      </c>
    </row>
    <row r="62" spans="1:17" ht="27" customHeight="1" x14ac:dyDescent="0.25">
      <c r="A62" s="777"/>
      <c r="B62" s="487"/>
      <c r="C62" s="501"/>
      <c r="D62" s="501"/>
      <c r="E62" s="501"/>
      <c r="F62" s="584"/>
      <c r="G62" s="520"/>
      <c r="H62" s="26">
        <v>5723873.9500000002</v>
      </c>
      <c r="I62" s="26">
        <v>5723873.9500000002</v>
      </c>
      <c r="J62" s="26">
        <v>5723873.9500000002</v>
      </c>
      <c r="K62" s="26">
        <v>5723873.9500000002</v>
      </c>
      <c r="L62" s="26">
        <v>5723873.9500000002</v>
      </c>
      <c r="M62" s="26">
        <v>5723873.9500000002</v>
      </c>
      <c r="N62" s="23"/>
      <c r="O62" s="645"/>
    </row>
    <row r="63" spans="1:17" ht="27" customHeight="1" thickBot="1" x14ac:dyDescent="0.3">
      <c r="A63" s="777"/>
      <c r="B63" s="487"/>
      <c r="C63" s="501"/>
      <c r="D63" s="501"/>
      <c r="E63" s="501"/>
      <c r="F63" s="584"/>
      <c r="G63" s="520"/>
      <c r="H63" s="177" t="s">
        <v>113</v>
      </c>
      <c r="I63" s="177" t="s">
        <v>114</v>
      </c>
      <c r="J63" s="177" t="s">
        <v>115</v>
      </c>
      <c r="K63" s="177" t="s">
        <v>116</v>
      </c>
      <c r="L63" s="177" t="s">
        <v>117</v>
      </c>
      <c r="M63" s="177" t="s">
        <v>118</v>
      </c>
      <c r="N63" s="178" t="s">
        <v>58</v>
      </c>
      <c r="O63" s="127"/>
      <c r="P63" s="65"/>
    </row>
    <row r="64" spans="1:17" ht="28.5" customHeight="1" thickBot="1" x14ac:dyDescent="0.3">
      <c r="A64" s="777"/>
      <c r="B64" s="487"/>
      <c r="C64" s="501"/>
      <c r="D64" s="501"/>
      <c r="E64" s="501"/>
      <c r="F64" s="584"/>
      <c r="G64" s="782"/>
      <c r="H64" s="26">
        <v>5723873.9500000002</v>
      </c>
      <c r="I64" s="26">
        <v>5723873.9500000002</v>
      </c>
      <c r="J64" s="26">
        <v>5723873.9500000002</v>
      </c>
      <c r="K64" s="26">
        <v>5723873.9500000002</v>
      </c>
      <c r="L64" s="26">
        <v>5723873.96</v>
      </c>
      <c r="M64" s="26">
        <v>5723873.96</v>
      </c>
      <c r="N64" s="34">
        <f>H62+I62+J62+K62+L62+M62+H64+I64+J64+K64+L64+M64</f>
        <v>68686487.420000017</v>
      </c>
      <c r="O64" s="644" t="s">
        <v>340</v>
      </c>
    </row>
    <row r="65" spans="1:17" ht="33.75" customHeight="1" x14ac:dyDescent="0.25">
      <c r="A65" s="363"/>
      <c r="B65" s="260" t="s">
        <v>339</v>
      </c>
      <c r="C65" s="261"/>
      <c r="D65" s="261"/>
      <c r="E65" s="261"/>
      <c r="F65" s="120"/>
      <c r="G65" s="123"/>
      <c r="H65" s="264" t="s">
        <v>263</v>
      </c>
      <c r="I65" s="282"/>
      <c r="J65" s="265"/>
      <c r="K65" s="318"/>
      <c r="L65" s="75"/>
      <c r="M65" s="75"/>
      <c r="N65" s="124"/>
      <c r="O65" s="645"/>
    </row>
    <row r="66" spans="1:17" ht="39" customHeight="1" x14ac:dyDescent="0.25">
      <c r="A66" s="363"/>
      <c r="B66" s="262" t="s">
        <v>338</v>
      </c>
      <c r="C66" s="263"/>
      <c r="D66" s="263"/>
      <c r="E66" s="263"/>
      <c r="F66" s="319">
        <v>1</v>
      </c>
      <c r="G66" s="123"/>
      <c r="H66" s="262" t="s">
        <v>264</v>
      </c>
      <c r="I66" s="263"/>
      <c r="J66" s="265"/>
      <c r="K66" s="318">
        <v>0</v>
      </c>
      <c r="L66" s="75"/>
      <c r="M66" s="75"/>
      <c r="N66" s="124"/>
      <c r="O66" s="436">
        <v>0</v>
      </c>
    </row>
    <row r="67" spans="1:17" ht="18" customHeight="1" thickBot="1" x14ac:dyDescent="0.3">
      <c r="A67" s="364"/>
      <c r="B67" s="128"/>
      <c r="C67" s="129"/>
      <c r="D67" s="129"/>
      <c r="E67" s="129"/>
      <c r="F67" s="130"/>
      <c r="G67" s="131"/>
      <c r="H67" s="128"/>
      <c r="I67" s="129"/>
      <c r="J67" s="132"/>
      <c r="K67" s="132"/>
      <c r="L67" s="132"/>
      <c r="M67" s="132"/>
      <c r="N67" s="133"/>
      <c r="O67" s="134"/>
    </row>
    <row r="68" spans="1:17" ht="28.5" customHeight="1" thickTop="1" x14ac:dyDescent="0.25">
      <c r="A68" s="365"/>
      <c r="B68" s="664" t="s">
        <v>260</v>
      </c>
      <c r="C68" s="665"/>
      <c r="D68" s="665"/>
      <c r="E68" s="665"/>
      <c r="F68" s="665"/>
      <c r="G68" s="665"/>
      <c r="H68" s="665"/>
      <c r="I68" s="665"/>
      <c r="J68" s="665"/>
      <c r="K68" s="665"/>
      <c r="L68" s="665"/>
      <c r="M68" s="665"/>
      <c r="N68" s="665"/>
      <c r="O68" s="666"/>
    </row>
    <row r="69" spans="1:17" ht="21.75" customHeight="1" x14ac:dyDescent="0.25">
      <c r="A69" s="366"/>
      <c r="B69" s="896" t="s">
        <v>4</v>
      </c>
      <c r="C69" s="897"/>
      <c r="D69" s="897"/>
      <c r="E69" s="897"/>
      <c r="F69" s="897"/>
      <c r="G69" s="897"/>
      <c r="H69" s="897"/>
      <c r="I69" s="897"/>
      <c r="J69" s="897"/>
      <c r="K69" s="897"/>
      <c r="L69" s="897"/>
      <c r="M69" s="897"/>
      <c r="N69" s="897"/>
      <c r="O69" s="898"/>
    </row>
    <row r="70" spans="1:17" ht="15.75" customHeight="1" x14ac:dyDescent="0.25">
      <c r="A70" s="366"/>
      <c r="B70" s="902" t="s">
        <v>104</v>
      </c>
      <c r="C70" s="902"/>
      <c r="D70" s="902"/>
      <c r="E70" s="902"/>
      <c r="F70" s="902"/>
      <c r="G70" s="903"/>
      <c r="H70" s="903"/>
      <c r="I70" s="903"/>
      <c r="J70" s="903"/>
      <c r="K70" s="903"/>
      <c r="L70" s="903"/>
      <c r="M70" s="903"/>
      <c r="N70" s="903"/>
      <c r="O70" s="384"/>
    </row>
    <row r="71" spans="1:17" ht="15.75" customHeight="1" thickBot="1" x14ac:dyDescent="0.3">
      <c r="A71" s="366"/>
      <c r="B71" s="803" t="s">
        <v>0</v>
      </c>
      <c r="C71" s="805" t="s">
        <v>103</v>
      </c>
      <c r="D71" s="806"/>
      <c r="E71" s="807"/>
      <c r="F71" s="819" t="s">
        <v>111</v>
      </c>
      <c r="G71" s="821" t="s">
        <v>112</v>
      </c>
      <c r="H71" s="823" t="s">
        <v>135</v>
      </c>
      <c r="I71" s="824"/>
      <c r="J71" s="824"/>
      <c r="K71" s="824"/>
      <c r="L71" s="824"/>
      <c r="M71" s="824"/>
      <c r="N71" s="824"/>
      <c r="O71" s="825" t="s">
        <v>152</v>
      </c>
    </row>
    <row r="72" spans="1:17" ht="20.25" customHeight="1" thickBot="1" x14ac:dyDescent="0.3">
      <c r="A72" s="776" t="s">
        <v>120</v>
      </c>
      <c r="B72" s="804"/>
      <c r="C72" s="808"/>
      <c r="D72" s="809"/>
      <c r="E72" s="810"/>
      <c r="F72" s="820"/>
      <c r="G72" s="821"/>
      <c r="H72" s="179" t="s">
        <v>110</v>
      </c>
      <c r="I72" s="179" t="s">
        <v>109</v>
      </c>
      <c r="J72" s="179" t="s">
        <v>108</v>
      </c>
      <c r="K72" s="179" t="s">
        <v>107</v>
      </c>
      <c r="L72" s="179" t="s">
        <v>106</v>
      </c>
      <c r="M72" s="179" t="s">
        <v>105</v>
      </c>
      <c r="N72" s="180"/>
      <c r="O72" s="826"/>
    </row>
    <row r="73" spans="1:17" ht="15" customHeight="1" x14ac:dyDescent="0.25">
      <c r="A73" s="777"/>
      <c r="B73" s="487" t="s">
        <v>2</v>
      </c>
      <c r="C73" s="667" t="s">
        <v>194</v>
      </c>
      <c r="D73" s="668"/>
      <c r="E73" s="669"/>
      <c r="F73" s="584" t="s">
        <v>6</v>
      </c>
      <c r="G73" s="821"/>
      <c r="H73" s="31">
        <v>8.0000000000000002E-3</v>
      </c>
      <c r="I73" s="31">
        <v>8.0000000000000002E-3</v>
      </c>
      <c r="J73" s="31">
        <v>8.0000000000000002E-3</v>
      </c>
      <c r="K73" s="31">
        <v>8.0000000000000002E-3</v>
      </c>
      <c r="L73" s="31">
        <v>8.0000000000000002E-3</v>
      </c>
      <c r="M73" s="31">
        <v>8.0000000000000002E-3</v>
      </c>
      <c r="N73" s="23"/>
      <c r="O73" s="289" t="s">
        <v>195</v>
      </c>
    </row>
    <row r="74" spans="1:17" x14ac:dyDescent="0.25">
      <c r="A74" s="777"/>
      <c r="B74" s="487"/>
      <c r="C74" s="670"/>
      <c r="D74" s="671"/>
      <c r="E74" s="672"/>
      <c r="F74" s="584"/>
      <c r="G74" s="821"/>
      <c r="H74" s="181" t="s">
        <v>113</v>
      </c>
      <c r="I74" s="181" t="s">
        <v>114</v>
      </c>
      <c r="J74" s="181" t="s">
        <v>115</v>
      </c>
      <c r="K74" s="181" t="s">
        <v>116</v>
      </c>
      <c r="L74" s="181" t="s">
        <v>117</v>
      </c>
      <c r="M74" s="181" t="s">
        <v>118</v>
      </c>
      <c r="N74" s="182" t="s">
        <v>58</v>
      </c>
      <c r="O74" s="830" t="s">
        <v>239</v>
      </c>
    </row>
    <row r="75" spans="1:17" ht="28.5" customHeight="1" thickBot="1" x14ac:dyDescent="0.3">
      <c r="A75" s="777"/>
      <c r="B75" s="487"/>
      <c r="C75" s="670"/>
      <c r="D75" s="671"/>
      <c r="E75" s="672"/>
      <c r="F75" s="584"/>
      <c r="G75" s="822"/>
      <c r="H75" s="31">
        <v>8.0000000000000002E-3</v>
      </c>
      <c r="I75" s="31">
        <v>8.0000000000000002E-3</v>
      </c>
      <c r="J75" s="31">
        <v>8.0000000000000002E-3</v>
      </c>
      <c r="K75" s="31">
        <v>8.0000000000000002E-3</v>
      </c>
      <c r="L75" s="31">
        <v>8.0000000000000002E-3</v>
      </c>
      <c r="M75" s="31">
        <v>8.0000000000000002E-3</v>
      </c>
      <c r="N75" s="33">
        <f>H73+I73+J73+K73+L73+M73+H75+I75+J75+K75+L75+M75</f>
        <v>9.600000000000003E-2</v>
      </c>
      <c r="O75" s="831"/>
    </row>
    <row r="76" spans="1:17" ht="15" customHeight="1" x14ac:dyDescent="0.25">
      <c r="A76" s="777"/>
      <c r="B76" s="487"/>
      <c r="C76" s="667" t="s">
        <v>237</v>
      </c>
      <c r="D76" s="668"/>
      <c r="E76" s="669"/>
      <c r="F76" s="584"/>
      <c r="G76" s="519" t="s">
        <v>119</v>
      </c>
      <c r="H76" s="183" t="s">
        <v>110</v>
      </c>
      <c r="I76" s="183" t="s">
        <v>109</v>
      </c>
      <c r="J76" s="183" t="s">
        <v>108</v>
      </c>
      <c r="K76" s="183" t="s">
        <v>107</v>
      </c>
      <c r="L76" s="183" t="s">
        <v>106</v>
      </c>
      <c r="M76" s="183" t="s">
        <v>105</v>
      </c>
      <c r="N76" s="184"/>
      <c r="O76" s="290" t="s">
        <v>196</v>
      </c>
    </row>
    <row r="77" spans="1:17" x14ac:dyDescent="0.25">
      <c r="A77" s="777"/>
      <c r="B77" s="487"/>
      <c r="C77" s="670"/>
      <c r="D77" s="671"/>
      <c r="E77" s="672"/>
      <c r="F77" s="584"/>
      <c r="G77" s="520"/>
      <c r="H77" s="113">
        <v>5792423.6000000006</v>
      </c>
      <c r="I77" s="113">
        <v>5792423.6000000006</v>
      </c>
      <c r="J77" s="113">
        <v>5792423.6000000006</v>
      </c>
      <c r="K77" s="113">
        <v>5792423.6000000006</v>
      </c>
      <c r="L77" s="113">
        <v>5792423.6000000006</v>
      </c>
      <c r="M77" s="113">
        <v>5792423.6000000006</v>
      </c>
      <c r="N77" s="23"/>
      <c r="O77" s="832" t="s">
        <v>238</v>
      </c>
    </row>
    <row r="78" spans="1:17" ht="21" customHeight="1" x14ac:dyDescent="0.25">
      <c r="A78" s="777"/>
      <c r="B78" s="487"/>
      <c r="C78" s="670"/>
      <c r="D78" s="671"/>
      <c r="E78" s="672"/>
      <c r="F78" s="584"/>
      <c r="G78" s="520"/>
      <c r="H78" s="181" t="s">
        <v>113</v>
      </c>
      <c r="I78" s="181" t="s">
        <v>114</v>
      </c>
      <c r="J78" s="181" t="s">
        <v>115</v>
      </c>
      <c r="K78" s="181" t="s">
        <v>116</v>
      </c>
      <c r="L78" s="181" t="s">
        <v>117</v>
      </c>
      <c r="M78" s="181" t="s">
        <v>118</v>
      </c>
      <c r="N78" s="182" t="s">
        <v>58</v>
      </c>
      <c r="O78" s="832"/>
    </row>
    <row r="79" spans="1:17" ht="15.75" thickBot="1" x14ac:dyDescent="0.3">
      <c r="A79" s="777"/>
      <c r="B79" s="488"/>
      <c r="C79" s="135"/>
      <c r="D79" s="136"/>
      <c r="E79" s="137"/>
      <c r="F79" s="584"/>
      <c r="G79" s="782"/>
      <c r="H79" s="283">
        <v>5792423.5999999996</v>
      </c>
      <c r="I79" s="283">
        <v>5792423.5999999996</v>
      </c>
      <c r="J79" s="283">
        <v>5792423.5999999996</v>
      </c>
      <c r="K79" s="283">
        <v>5792423.5999999996</v>
      </c>
      <c r="L79" s="283">
        <v>5792423.5999999996</v>
      </c>
      <c r="M79" s="283">
        <v>5792423.5999999996</v>
      </c>
      <c r="N79" s="34">
        <f>N192+N260+N101</f>
        <v>69509083.200000003</v>
      </c>
      <c r="O79" s="833"/>
      <c r="P79" s="63"/>
      <c r="Q79" s="63"/>
    </row>
    <row r="80" spans="1:17" ht="15.75" thickBot="1" x14ac:dyDescent="0.3">
      <c r="A80" s="777"/>
      <c r="B80" s="904" t="s">
        <v>121</v>
      </c>
      <c r="C80" s="904"/>
      <c r="D80" s="904"/>
      <c r="E80" s="904"/>
      <c r="F80" s="904"/>
      <c r="G80" s="905"/>
      <c r="H80" s="905"/>
      <c r="I80" s="905"/>
      <c r="J80" s="905"/>
      <c r="K80" s="905"/>
      <c r="L80" s="905"/>
      <c r="M80" s="905"/>
      <c r="N80" s="905"/>
      <c r="O80" s="387"/>
    </row>
    <row r="81" spans="1:15" ht="39.75" customHeight="1" x14ac:dyDescent="0.25">
      <c r="A81" s="777"/>
      <c r="B81" s="118" t="s">
        <v>0</v>
      </c>
      <c r="C81" s="580" t="s">
        <v>103</v>
      </c>
      <c r="D81" s="580"/>
      <c r="E81" s="580"/>
      <c r="F81" s="119" t="s">
        <v>111</v>
      </c>
      <c r="G81" s="581" t="s">
        <v>112</v>
      </c>
      <c r="H81" s="183" t="s">
        <v>110</v>
      </c>
      <c r="I81" s="183" t="s">
        <v>109</v>
      </c>
      <c r="J81" s="183" t="s">
        <v>108</v>
      </c>
      <c r="K81" s="183" t="s">
        <v>107</v>
      </c>
      <c r="L81" s="183" t="s">
        <v>106</v>
      </c>
      <c r="M81" s="183" t="s">
        <v>105</v>
      </c>
      <c r="N81" s="184"/>
      <c r="O81" s="284" t="s">
        <v>195</v>
      </c>
    </row>
    <row r="82" spans="1:15" ht="20.25" customHeight="1" thickBot="1" x14ac:dyDescent="0.3">
      <c r="A82" s="777"/>
      <c r="B82" s="487" t="s">
        <v>2</v>
      </c>
      <c r="C82" s="667" t="s">
        <v>194</v>
      </c>
      <c r="D82" s="668"/>
      <c r="E82" s="669"/>
      <c r="F82" s="584" t="s">
        <v>6</v>
      </c>
      <c r="G82" s="582"/>
      <c r="H82" s="58">
        <v>0</v>
      </c>
      <c r="I82" s="61">
        <v>2E-3</v>
      </c>
      <c r="J82" s="58">
        <v>0</v>
      </c>
      <c r="K82" s="58">
        <v>0</v>
      </c>
      <c r="L82" s="58">
        <v>0</v>
      </c>
      <c r="M82" s="58">
        <v>0</v>
      </c>
      <c r="N82" s="23"/>
      <c r="O82" s="286">
        <f>O89/O90</f>
        <v>0</v>
      </c>
    </row>
    <row r="83" spans="1:15" x14ac:dyDescent="0.25">
      <c r="A83" s="777"/>
      <c r="B83" s="487"/>
      <c r="C83" s="670"/>
      <c r="D83" s="671"/>
      <c r="E83" s="672"/>
      <c r="F83" s="584"/>
      <c r="G83" s="582"/>
      <c r="H83" s="181" t="s">
        <v>113</v>
      </c>
      <c r="I83" s="181" t="s">
        <v>114</v>
      </c>
      <c r="J83" s="181" t="s">
        <v>115</v>
      </c>
      <c r="K83" s="181" t="s">
        <v>116</v>
      </c>
      <c r="L83" s="181" t="s">
        <v>117</v>
      </c>
      <c r="M83" s="181" t="s">
        <v>118</v>
      </c>
      <c r="N83" s="182" t="s">
        <v>58</v>
      </c>
      <c r="O83" s="285" t="s">
        <v>196</v>
      </c>
    </row>
    <row r="84" spans="1:15" ht="30" customHeight="1" thickBot="1" x14ac:dyDescent="0.3">
      <c r="A84" s="777"/>
      <c r="B84" s="487"/>
      <c r="C84" s="670"/>
      <c r="D84" s="671"/>
      <c r="E84" s="672"/>
      <c r="F84" s="584"/>
      <c r="G84" s="583"/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59"/>
      <c r="O84" s="287">
        <f>M89/M90</f>
        <v>1.2345679012345678E-2</v>
      </c>
    </row>
    <row r="85" spans="1:15" ht="15" customHeight="1" x14ac:dyDescent="0.25">
      <c r="A85" s="777"/>
      <c r="B85" s="487"/>
      <c r="C85" s="667" t="s">
        <v>237</v>
      </c>
      <c r="D85" s="668"/>
      <c r="E85" s="669"/>
      <c r="F85" s="584"/>
      <c r="G85" s="519" t="s">
        <v>119</v>
      </c>
      <c r="H85" s="175" t="s">
        <v>110</v>
      </c>
      <c r="I85" s="175" t="s">
        <v>109</v>
      </c>
      <c r="J85" s="175" t="s">
        <v>108</v>
      </c>
      <c r="K85" s="175" t="s">
        <v>107</v>
      </c>
      <c r="L85" s="175" t="s">
        <v>106</v>
      </c>
      <c r="M85" s="175" t="s">
        <v>105</v>
      </c>
      <c r="N85" s="176"/>
      <c r="O85" s="683"/>
    </row>
    <row r="86" spans="1:15" x14ac:dyDescent="0.25">
      <c r="A86" s="777"/>
      <c r="B86" s="487"/>
      <c r="C86" s="670"/>
      <c r="D86" s="671"/>
      <c r="E86" s="672"/>
      <c r="F86" s="584"/>
      <c r="G86" s="520"/>
      <c r="H86" s="26">
        <v>5723873.9500000002</v>
      </c>
      <c r="I86" s="26">
        <v>5723873.9500000002</v>
      </c>
      <c r="J86" s="26">
        <v>5723873.9500000002</v>
      </c>
      <c r="K86" s="26">
        <v>5723873.9500000002</v>
      </c>
      <c r="L86" s="26">
        <v>5723873.9500000002</v>
      </c>
      <c r="M86" s="26">
        <v>5723873.9500000002</v>
      </c>
      <c r="N86" s="23"/>
      <c r="O86" s="684"/>
    </row>
    <row r="87" spans="1:15" x14ac:dyDescent="0.25">
      <c r="A87" s="777"/>
      <c r="B87" s="487"/>
      <c r="C87" s="670"/>
      <c r="D87" s="671"/>
      <c r="E87" s="672"/>
      <c r="F87" s="584"/>
      <c r="G87" s="520"/>
      <c r="H87" s="177" t="s">
        <v>113</v>
      </c>
      <c r="I87" s="177" t="s">
        <v>114</v>
      </c>
      <c r="J87" s="177" t="s">
        <v>115</v>
      </c>
      <c r="K87" s="177" t="s">
        <v>116</v>
      </c>
      <c r="L87" s="177" t="s">
        <v>117</v>
      </c>
      <c r="M87" s="177" t="s">
        <v>118</v>
      </c>
      <c r="N87" s="178" t="s">
        <v>58</v>
      </c>
      <c r="O87" s="684"/>
    </row>
    <row r="88" spans="1:15" ht="21.75" customHeight="1" thickBot="1" x14ac:dyDescent="0.3">
      <c r="A88" s="778"/>
      <c r="B88" s="488"/>
      <c r="C88" s="135"/>
      <c r="D88" s="136"/>
      <c r="E88" s="137"/>
      <c r="F88" s="818"/>
      <c r="G88" s="521"/>
      <c r="H88" s="26">
        <v>5723873.9500000002</v>
      </c>
      <c r="I88" s="26">
        <v>5723873.9500000002</v>
      </c>
      <c r="J88" s="26">
        <v>5723873.9500000002</v>
      </c>
      <c r="K88" s="26">
        <v>5723873.9500000002</v>
      </c>
      <c r="L88" s="26">
        <v>5723873.96</v>
      </c>
      <c r="M88" s="26">
        <v>5723873.96</v>
      </c>
      <c r="N88" s="288">
        <f>H86+I86+J86+K86+L86+M86+H88+I88+J88+K88+L88+M88</f>
        <v>68686487.420000017</v>
      </c>
      <c r="O88" s="684"/>
    </row>
    <row r="89" spans="1:15" ht="15.75" thickBot="1" x14ac:dyDescent="0.3">
      <c r="A89" s="367"/>
      <c r="B89" s="827" t="s">
        <v>179</v>
      </c>
      <c r="C89" s="828"/>
      <c r="D89" s="828"/>
      <c r="E89" s="829"/>
      <c r="F89" s="82">
        <v>6000</v>
      </c>
      <c r="G89" s="138" t="s">
        <v>176</v>
      </c>
      <c r="H89" s="139"/>
      <c r="I89" s="139"/>
      <c r="J89" s="80" t="s">
        <v>177</v>
      </c>
      <c r="K89" s="81"/>
      <c r="L89" s="256" t="s">
        <v>240</v>
      </c>
      <c r="M89" s="293">
        <v>37</v>
      </c>
      <c r="N89" s="258" t="s">
        <v>221</v>
      </c>
      <c r="O89" s="291">
        <v>0</v>
      </c>
    </row>
    <row r="90" spans="1:15" ht="22.5" customHeight="1" thickBot="1" x14ac:dyDescent="0.3">
      <c r="A90" s="368"/>
      <c r="B90" s="875" t="s">
        <v>180</v>
      </c>
      <c r="C90" s="591"/>
      <c r="D90" s="591"/>
      <c r="E90" s="876"/>
      <c r="F90" s="79"/>
      <c r="G90" s="138" t="s">
        <v>178</v>
      </c>
      <c r="H90" s="139"/>
      <c r="I90" s="80" t="s">
        <v>193</v>
      </c>
      <c r="J90" s="80"/>
      <c r="K90" s="81"/>
      <c r="L90" s="257" t="s">
        <v>241</v>
      </c>
      <c r="M90" s="294">
        <v>2997</v>
      </c>
      <c r="N90" s="259" t="s">
        <v>220</v>
      </c>
      <c r="O90" s="292">
        <v>1960</v>
      </c>
    </row>
    <row r="91" spans="1:15" ht="27" customHeight="1" x14ac:dyDescent="0.25">
      <c r="A91" s="366"/>
      <c r="B91" s="899" t="s">
        <v>197</v>
      </c>
      <c r="C91" s="900"/>
      <c r="D91" s="900"/>
      <c r="E91" s="900"/>
      <c r="F91" s="900"/>
      <c r="G91" s="900"/>
      <c r="H91" s="900"/>
      <c r="I91" s="900"/>
      <c r="J91" s="900"/>
      <c r="K91" s="900"/>
      <c r="L91" s="900"/>
      <c r="M91" s="900"/>
      <c r="N91" s="900"/>
      <c r="O91" s="901"/>
    </row>
    <row r="92" spans="1:15" ht="24" customHeight="1" x14ac:dyDescent="0.25">
      <c r="A92" s="366"/>
      <c r="B92" s="801" t="s">
        <v>8</v>
      </c>
      <c r="C92" s="801"/>
      <c r="D92" s="801"/>
      <c r="E92" s="801"/>
      <c r="F92" s="801"/>
      <c r="G92" s="801"/>
      <c r="H92" s="801"/>
      <c r="I92" s="801"/>
      <c r="J92" s="801"/>
      <c r="K92" s="801"/>
      <c r="L92" s="801"/>
      <c r="M92" s="801"/>
      <c r="N92" s="801"/>
      <c r="O92" s="802"/>
    </row>
    <row r="93" spans="1:15" ht="26.25" customHeight="1" thickBot="1" x14ac:dyDescent="0.3">
      <c r="A93" s="366"/>
      <c r="B93" s="658" t="s">
        <v>224</v>
      </c>
      <c r="C93" s="659"/>
      <c r="D93" s="659"/>
      <c r="E93" s="659"/>
      <c r="F93" s="660"/>
      <c r="G93" s="661" t="s">
        <v>104</v>
      </c>
      <c r="H93" s="673"/>
      <c r="I93" s="673"/>
      <c r="J93" s="673"/>
      <c r="K93" s="673"/>
      <c r="L93" s="673"/>
      <c r="M93" s="673"/>
      <c r="N93" s="663"/>
      <c r="O93" s="187" t="s">
        <v>152</v>
      </c>
    </row>
    <row r="94" spans="1:15" ht="30.75" thickBot="1" x14ac:dyDescent="0.3">
      <c r="A94" s="578" t="s">
        <v>120</v>
      </c>
      <c r="B94" s="43" t="s">
        <v>0</v>
      </c>
      <c r="C94" s="813" t="s">
        <v>103</v>
      </c>
      <c r="D94" s="813"/>
      <c r="E94" s="813"/>
      <c r="F94" s="51" t="s">
        <v>111</v>
      </c>
      <c r="G94" s="581" t="s">
        <v>112</v>
      </c>
      <c r="H94" s="183" t="s">
        <v>110</v>
      </c>
      <c r="I94" s="183" t="s">
        <v>109</v>
      </c>
      <c r="J94" s="183" t="s">
        <v>108</v>
      </c>
      <c r="K94" s="183" t="s">
        <v>107</v>
      </c>
      <c r="L94" s="183" t="s">
        <v>106</v>
      </c>
      <c r="M94" s="183" t="s">
        <v>105</v>
      </c>
      <c r="N94" s="184"/>
      <c r="O94" s="188">
        <v>1</v>
      </c>
    </row>
    <row r="95" spans="1:15" ht="15" customHeight="1" x14ac:dyDescent="0.25">
      <c r="A95" s="579"/>
      <c r="B95" s="487" t="s">
        <v>1</v>
      </c>
      <c r="C95" s="667" t="s">
        <v>7</v>
      </c>
      <c r="D95" s="668"/>
      <c r="E95" s="669"/>
      <c r="F95" s="584" t="s">
        <v>124</v>
      </c>
      <c r="G95" s="582"/>
      <c r="H95" s="40">
        <v>500</v>
      </c>
      <c r="I95" s="40">
        <v>550</v>
      </c>
      <c r="J95" s="40">
        <v>550</v>
      </c>
      <c r="K95" s="40">
        <v>550</v>
      </c>
      <c r="L95" s="40">
        <v>550</v>
      </c>
      <c r="M95" s="40">
        <v>550</v>
      </c>
      <c r="N95" s="23"/>
      <c r="O95" s="779"/>
    </row>
    <row r="96" spans="1:15" x14ac:dyDescent="0.25">
      <c r="A96" s="579"/>
      <c r="B96" s="487"/>
      <c r="C96" s="670"/>
      <c r="D96" s="671"/>
      <c r="E96" s="672"/>
      <c r="F96" s="584"/>
      <c r="G96" s="582"/>
      <c r="H96" s="181" t="s">
        <v>113</v>
      </c>
      <c r="I96" s="181" t="s">
        <v>114</v>
      </c>
      <c r="J96" s="181" t="s">
        <v>115</v>
      </c>
      <c r="K96" s="181" t="s">
        <v>116</v>
      </c>
      <c r="L96" s="181" t="s">
        <v>117</v>
      </c>
      <c r="M96" s="181" t="s">
        <v>118</v>
      </c>
      <c r="N96" s="182" t="s">
        <v>58</v>
      </c>
      <c r="O96" s="780"/>
    </row>
    <row r="97" spans="1:17" ht="15.75" thickBot="1" x14ac:dyDescent="0.3">
      <c r="A97" s="579"/>
      <c r="B97" s="487"/>
      <c r="C97" s="670"/>
      <c r="D97" s="671"/>
      <c r="E97" s="672"/>
      <c r="F97" s="584"/>
      <c r="G97" s="583"/>
      <c r="H97" s="40">
        <v>550</v>
      </c>
      <c r="I97" s="40">
        <v>550</v>
      </c>
      <c r="J97" s="40">
        <v>500</v>
      </c>
      <c r="K97" s="40">
        <v>500</v>
      </c>
      <c r="L97" s="40">
        <v>500</v>
      </c>
      <c r="M97" s="40">
        <v>500</v>
      </c>
      <c r="N97" s="297">
        <f>H95+I95+J95+K95+L95+M95+H97+I97+J97+K97+L97+M97</f>
        <v>6350</v>
      </c>
      <c r="O97" s="781"/>
    </row>
    <row r="98" spans="1:17" x14ac:dyDescent="0.25">
      <c r="A98" s="579"/>
      <c r="B98" s="487"/>
      <c r="C98" s="670"/>
      <c r="D98" s="671"/>
      <c r="E98" s="672"/>
      <c r="F98" s="584"/>
      <c r="G98" s="519" t="s">
        <v>119</v>
      </c>
      <c r="H98" s="183" t="s">
        <v>110</v>
      </c>
      <c r="I98" s="183" t="s">
        <v>109</v>
      </c>
      <c r="J98" s="183" t="s">
        <v>108</v>
      </c>
      <c r="K98" s="183" t="s">
        <v>107</v>
      </c>
      <c r="L98" s="183" t="s">
        <v>106</v>
      </c>
      <c r="M98" s="183" t="s">
        <v>105</v>
      </c>
      <c r="N98" s="184"/>
      <c r="O98" s="683"/>
    </row>
    <row r="99" spans="1:17" ht="24.75" customHeight="1" x14ac:dyDescent="0.25">
      <c r="A99" s="579"/>
      <c r="B99" s="487"/>
      <c r="C99" s="670"/>
      <c r="D99" s="671"/>
      <c r="E99" s="672"/>
      <c r="F99" s="584"/>
      <c r="G99" s="520"/>
      <c r="H99" s="28">
        <v>3465111.6783333332</v>
      </c>
      <c r="I99" s="28">
        <v>3465111.6783333332</v>
      </c>
      <c r="J99" s="28">
        <v>3465111.6783333332</v>
      </c>
      <c r="K99" s="28">
        <v>3465111.6783333332</v>
      </c>
      <c r="L99" s="28">
        <v>3465111.6783333332</v>
      </c>
      <c r="M99" s="28">
        <v>3465111.6783333332</v>
      </c>
      <c r="N99" s="23"/>
      <c r="O99" s="684"/>
    </row>
    <row r="100" spans="1:17" ht="21.75" customHeight="1" x14ac:dyDescent="0.25">
      <c r="A100" s="579"/>
      <c r="B100" s="487"/>
      <c r="C100" s="670"/>
      <c r="D100" s="671"/>
      <c r="E100" s="672"/>
      <c r="F100" s="584"/>
      <c r="G100" s="520"/>
      <c r="H100" s="177" t="s">
        <v>113</v>
      </c>
      <c r="I100" s="177" t="s">
        <v>114</v>
      </c>
      <c r="J100" s="177" t="s">
        <v>115</v>
      </c>
      <c r="K100" s="177" t="s">
        <v>116</v>
      </c>
      <c r="L100" s="177" t="s">
        <v>117</v>
      </c>
      <c r="M100" s="177" t="s">
        <v>118</v>
      </c>
      <c r="N100" s="182" t="s">
        <v>58</v>
      </c>
      <c r="O100" s="684"/>
    </row>
    <row r="101" spans="1:17" ht="24.75" customHeight="1" thickBot="1" x14ac:dyDescent="0.3">
      <c r="A101" s="579"/>
      <c r="B101" s="487"/>
      <c r="C101" s="814"/>
      <c r="D101" s="815"/>
      <c r="E101" s="816"/>
      <c r="F101" s="584"/>
      <c r="G101" s="782"/>
      <c r="H101" s="29">
        <v>3465111.6783333332</v>
      </c>
      <c r="I101" s="29">
        <v>3465111.6783333332</v>
      </c>
      <c r="J101" s="29">
        <v>3465111.6783333332</v>
      </c>
      <c r="K101" s="29">
        <v>3465111.6783333332</v>
      </c>
      <c r="L101" s="29">
        <v>3465111.6783333332</v>
      </c>
      <c r="M101" s="29">
        <v>3465111.6783333332</v>
      </c>
      <c r="N101" s="27">
        <f>H99+I99+J99+K99+L99+M99+H101+I101+J101+K101+L101+M101</f>
        <v>41581340.140000008</v>
      </c>
      <c r="O101" s="685"/>
      <c r="P101" s="63"/>
    </row>
    <row r="102" spans="1:17" ht="24" customHeight="1" thickBot="1" x14ac:dyDescent="0.3">
      <c r="A102" s="579"/>
      <c r="B102" s="658" t="s">
        <v>224</v>
      </c>
      <c r="C102" s="659"/>
      <c r="D102" s="659"/>
      <c r="E102" s="659"/>
      <c r="F102" s="660"/>
      <c r="G102" s="674" t="s">
        <v>121</v>
      </c>
      <c r="H102" s="675"/>
      <c r="I102" s="675"/>
      <c r="J102" s="675"/>
      <c r="K102" s="675"/>
      <c r="L102" s="675"/>
      <c r="M102" s="675"/>
      <c r="N102" s="676"/>
      <c r="O102" s="236"/>
    </row>
    <row r="103" spans="1:17" ht="30.75" thickBot="1" x14ac:dyDescent="0.3">
      <c r="A103" s="579"/>
      <c r="B103" s="43" t="s">
        <v>0</v>
      </c>
      <c r="C103" s="817" t="s">
        <v>103</v>
      </c>
      <c r="D103" s="817"/>
      <c r="E103" s="817"/>
      <c r="F103" s="51" t="s">
        <v>111</v>
      </c>
      <c r="G103" s="581" t="s">
        <v>112</v>
      </c>
      <c r="H103" s="183" t="s">
        <v>110</v>
      </c>
      <c r="I103" s="183" t="s">
        <v>109</v>
      </c>
      <c r="J103" s="183" t="s">
        <v>108</v>
      </c>
      <c r="K103" s="183" t="s">
        <v>107</v>
      </c>
      <c r="L103" s="183" t="s">
        <v>106</v>
      </c>
      <c r="M103" s="183" t="s">
        <v>105</v>
      </c>
      <c r="N103" s="184"/>
      <c r="O103" s="237"/>
    </row>
    <row r="104" spans="1:17" x14ac:dyDescent="0.25">
      <c r="A104" s="579"/>
      <c r="B104" s="487" t="s">
        <v>1</v>
      </c>
      <c r="C104" s="501" t="s">
        <v>7</v>
      </c>
      <c r="D104" s="501"/>
      <c r="E104" s="501"/>
      <c r="F104" s="584" t="s">
        <v>124</v>
      </c>
      <c r="G104" s="582"/>
      <c r="H104" s="22">
        <v>324</v>
      </c>
      <c r="I104" s="22">
        <v>420</v>
      </c>
      <c r="J104" s="22">
        <v>588</v>
      </c>
      <c r="K104" s="22">
        <v>518</v>
      </c>
      <c r="L104" s="22">
        <v>498</v>
      </c>
      <c r="M104" s="22">
        <v>460</v>
      </c>
      <c r="N104" s="23"/>
      <c r="O104" s="779"/>
    </row>
    <row r="105" spans="1:17" x14ac:dyDescent="0.25">
      <c r="A105" s="579"/>
      <c r="B105" s="487"/>
      <c r="C105" s="501"/>
      <c r="D105" s="501"/>
      <c r="E105" s="501"/>
      <c r="F105" s="584"/>
      <c r="G105" s="582"/>
      <c r="H105" s="181" t="s">
        <v>113</v>
      </c>
      <c r="I105" s="181" t="s">
        <v>114</v>
      </c>
      <c r="J105" s="181" t="s">
        <v>115</v>
      </c>
      <c r="K105" s="181" t="s">
        <v>116</v>
      </c>
      <c r="L105" s="181" t="s">
        <v>117</v>
      </c>
      <c r="M105" s="181" t="s">
        <v>118</v>
      </c>
      <c r="N105" s="182" t="s">
        <v>58</v>
      </c>
      <c r="O105" s="780"/>
    </row>
    <row r="106" spans="1:17" ht="19.5" thickBot="1" x14ac:dyDescent="0.35">
      <c r="A106" s="579"/>
      <c r="B106" s="487"/>
      <c r="C106" s="501"/>
      <c r="D106" s="501"/>
      <c r="E106" s="501"/>
      <c r="F106" s="584"/>
      <c r="G106" s="583"/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429">
        <f>H104+I104+J104+K104+L104+M104+H106+I106+J106+K106+L106+M106</f>
        <v>2808</v>
      </c>
      <c r="O106" s="781"/>
    </row>
    <row r="107" spans="1:17" x14ac:dyDescent="0.25">
      <c r="A107" s="579"/>
      <c r="B107" s="487"/>
      <c r="C107" s="501"/>
      <c r="D107" s="501"/>
      <c r="E107" s="501"/>
      <c r="F107" s="584"/>
      <c r="G107" s="519" t="s">
        <v>119</v>
      </c>
      <c r="H107" s="175" t="s">
        <v>110</v>
      </c>
      <c r="I107" s="175" t="s">
        <v>109</v>
      </c>
      <c r="J107" s="175" t="s">
        <v>108</v>
      </c>
      <c r="K107" s="175" t="s">
        <v>107</v>
      </c>
      <c r="L107" s="175" t="s">
        <v>106</v>
      </c>
      <c r="M107" s="175" t="s">
        <v>105</v>
      </c>
      <c r="N107" s="176"/>
      <c r="O107" s="811">
        <f>N106/N97</f>
        <v>0.4422047244094488</v>
      </c>
    </row>
    <row r="108" spans="1:17" ht="21" customHeight="1" x14ac:dyDescent="0.25">
      <c r="A108" s="579"/>
      <c r="B108" s="487"/>
      <c r="C108" s="501"/>
      <c r="D108" s="501"/>
      <c r="E108" s="501"/>
      <c r="F108" s="584"/>
      <c r="G108" s="520"/>
      <c r="H108" s="28">
        <v>3406478.6966666668</v>
      </c>
      <c r="I108" s="28">
        <v>3406478.6966666668</v>
      </c>
      <c r="J108" s="28">
        <v>3406478.6966666668</v>
      </c>
      <c r="K108" s="28">
        <v>3406478.6966666668</v>
      </c>
      <c r="L108" s="28">
        <v>3406478.6966666668</v>
      </c>
      <c r="M108" s="28">
        <v>3406478.6966666668</v>
      </c>
      <c r="N108" s="23"/>
      <c r="O108" s="812"/>
    </row>
    <row r="109" spans="1:17" ht="19.5" customHeight="1" x14ac:dyDescent="0.25">
      <c r="A109" s="579"/>
      <c r="B109" s="487"/>
      <c r="C109" s="501"/>
      <c r="D109" s="501"/>
      <c r="E109" s="501"/>
      <c r="F109" s="584"/>
      <c r="G109" s="520"/>
      <c r="H109" s="177" t="s">
        <v>113</v>
      </c>
      <c r="I109" s="177" t="s">
        <v>114</v>
      </c>
      <c r="J109" s="177" t="s">
        <v>115</v>
      </c>
      <c r="K109" s="177" t="s">
        <v>116</v>
      </c>
      <c r="L109" s="177" t="s">
        <v>117</v>
      </c>
      <c r="M109" s="177" t="s">
        <v>118</v>
      </c>
      <c r="N109" s="178" t="s">
        <v>58</v>
      </c>
      <c r="O109" s="812"/>
    </row>
    <row r="110" spans="1:17" ht="26.25" customHeight="1" thickBot="1" x14ac:dyDescent="0.3">
      <c r="A110" s="579"/>
      <c r="B110" s="488"/>
      <c r="C110" s="502"/>
      <c r="D110" s="502"/>
      <c r="E110" s="502"/>
      <c r="F110" s="818"/>
      <c r="G110" s="782"/>
      <c r="H110" s="28">
        <v>3406478.6966666668</v>
      </c>
      <c r="I110" s="28">
        <v>3406478.6966666668</v>
      </c>
      <c r="J110" s="28">
        <v>3406478.6966666668</v>
      </c>
      <c r="K110" s="28">
        <v>3406478.6966666668</v>
      </c>
      <c r="L110" s="28">
        <v>3406478.6966666668</v>
      </c>
      <c r="M110" s="28">
        <v>3406478.6966666668</v>
      </c>
      <c r="N110" s="27">
        <f>H108+I108+J108+K108+L108+M108+H110+I110+J110+K110+L110+M110</f>
        <v>40877744.359999992</v>
      </c>
      <c r="O110" s="812"/>
      <c r="P110" s="64"/>
      <c r="Q110" s="63"/>
    </row>
    <row r="111" spans="1:17" ht="30" customHeight="1" thickBot="1" x14ac:dyDescent="0.3">
      <c r="A111" s="369"/>
      <c r="B111" s="874" t="s">
        <v>179</v>
      </c>
      <c r="C111" s="874"/>
      <c r="D111" s="874"/>
      <c r="E111" s="874"/>
      <c r="F111" s="83">
        <v>6000</v>
      </c>
      <c r="G111" s="138" t="s">
        <v>176</v>
      </c>
      <c r="H111" s="139"/>
      <c r="I111" s="139"/>
      <c r="J111" s="80" t="s">
        <v>177</v>
      </c>
      <c r="K111" s="81"/>
      <c r="L111" s="269" t="s">
        <v>222</v>
      </c>
      <c r="M111" s="270"/>
      <c r="N111" s="271"/>
      <c r="O111" s="238">
        <v>5638</v>
      </c>
      <c r="P111" s="64"/>
      <c r="Q111" s="63"/>
    </row>
    <row r="112" spans="1:17" ht="24.75" customHeight="1" thickBot="1" x14ac:dyDescent="0.3">
      <c r="A112" s="370"/>
      <c r="B112" s="875" t="s">
        <v>180</v>
      </c>
      <c r="C112" s="591"/>
      <c r="D112" s="591"/>
      <c r="E112" s="876"/>
      <c r="F112" s="79"/>
      <c r="G112" s="138" t="s">
        <v>178</v>
      </c>
      <c r="H112" s="139"/>
      <c r="I112" s="80" t="s">
        <v>177</v>
      </c>
      <c r="J112" s="80"/>
      <c r="K112" s="81"/>
      <c r="L112" s="257" t="s">
        <v>223</v>
      </c>
      <c r="M112" s="257"/>
      <c r="N112" s="259"/>
      <c r="O112" s="235"/>
      <c r="P112" s="64"/>
      <c r="Q112" s="63"/>
    </row>
    <row r="113" spans="1:17" ht="21" customHeight="1" thickBot="1" x14ac:dyDescent="0.3">
      <c r="A113" s="371"/>
      <c r="B113" s="143" t="s">
        <v>199</v>
      </c>
      <c r="C113" s="141"/>
      <c r="D113" s="141"/>
      <c r="E113" s="141"/>
      <c r="F113" s="141"/>
      <c r="G113" s="142"/>
      <c r="H113" s="142"/>
      <c r="I113" s="142"/>
      <c r="J113" s="142"/>
      <c r="K113" s="142"/>
      <c r="L113" s="142"/>
      <c r="M113" s="142"/>
      <c r="N113" s="140"/>
      <c r="O113" s="189"/>
    </row>
    <row r="114" spans="1:17" ht="33" customHeight="1" thickBot="1" x14ac:dyDescent="0.3">
      <c r="A114" s="372"/>
      <c r="B114" s="144"/>
      <c r="C114" s="548" t="s">
        <v>198</v>
      </c>
      <c r="D114" s="549"/>
      <c r="E114" s="549"/>
      <c r="F114" s="549"/>
      <c r="G114" s="549"/>
      <c r="H114" s="549"/>
      <c r="I114" s="549"/>
      <c r="J114" s="549"/>
      <c r="K114" s="549"/>
      <c r="L114" s="549"/>
      <c r="M114" s="550"/>
      <c r="N114" s="526"/>
      <c r="O114" s="527"/>
    </row>
    <row r="115" spans="1:17" ht="29.25" customHeight="1" thickBot="1" x14ac:dyDescent="0.3">
      <c r="A115" s="372"/>
      <c r="B115" s="907" t="s">
        <v>0</v>
      </c>
      <c r="C115" s="679" t="s">
        <v>234</v>
      </c>
      <c r="D115" s="677" t="s">
        <v>125</v>
      </c>
      <c r="E115" s="677"/>
      <c r="F115" s="541" t="s">
        <v>112</v>
      </c>
      <c r="G115" s="542"/>
      <c r="H115" s="920" t="s">
        <v>135</v>
      </c>
      <c r="I115" s="541"/>
      <c r="J115" s="541"/>
      <c r="K115" s="541"/>
      <c r="L115" s="541"/>
      <c r="M115" s="541"/>
      <c r="N115" s="561" t="s">
        <v>119</v>
      </c>
      <c r="O115" s="562"/>
    </row>
    <row r="116" spans="1:17" ht="21.75" customHeight="1" x14ac:dyDescent="0.25">
      <c r="A116" s="785" t="s">
        <v>153</v>
      </c>
      <c r="B116" s="908"/>
      <c r="C116" s="680"/>
      <c r="D116" s="678"/>
      <c r="E116" s="678"/>
      <c r="F116" s="563" t="s">
        <v>242</v>
      </c>
      <c r="G116" s="564"/>
      <c r="H116" s="211" t="s">
        <v>110</v>
      </c>
      <c r="I116" s="211" t="s">
        <v>109</v>
      </c>
      <c r="J116" s="211" t="s">
        <v>108</v>
      </c>
      <c r="K116" s="211" t="s">
        <v>107</v>
      </c>
      <c r="L116" s="211" t="s">
        <v>106</v>
      </c>
      <c r="M116" s="212" t="s">
        <v>105</v>
      </c>
      <c r="N116" s="314" t="s">
        <v>132</v>
      </c>
      <c r="O116" s="439">
        <v>3306060.6274999999</v>
      </c>
    </row>
    <row r="117" spans="1:17" x14ac:dyDescent="0.25">
      <c r="A117" s="786"/>
      <c r="B117" s="595" t="s">
        <v>1</v>
      </c>
      <c r="C117" s="487">
        <f>H117+I117+J117+K117+L117+M117+H119+I119+J119+K119+L119+M119</f>
        <v>3000</v>
      </c>
      <c r="D117" s="596">
        <f>O116+O117+O118+O119</f>
        <v>13224242.51</v>
      </c>
      <c r="E117" s="584"/>
      <c r="F117" s="565"/>
      <c r="G117" s="566"/>
      <c r="H117" s="22">
        <v>250</v>
      </c>
      <c r="I117" s="22">
        <v>250</v>
      </c>
      <c r="J117" s="22">
        <v>250</v>
      </c>
      <c r="K117" s="22">
        <v>250</v>
      </c>
      <c r="L117" s="22">
        <v>250</v>
      </c>
      <c r="M117" s="22">
        <v>250</v>
      </c>
      <c r="N117" s="147" t="s">
        <v>129</v>
      </c>
      <c r="O117" s="191">
        <v>3306060.6274999999</v>
      </c>
    </row>
    <row r="118" spans="1:17" x14ac:dyDescent="0.25">
      <c r="A118" s="786"/>
      <c r="B118" s="595"/>
      <c r="C118" s="487"/>
      <c r="D118" s="487"/>
      <c r="E118" s="584"/>
      <c r="F118" s="565"/>
      <c r="G118" s="566"/>
      <c r="H118" s="213" t="s">
        <v>113</v>
      </c>
      <c r="I118" s="213" t="s">
        <v>114</v>
      </c>
      <c r="J118" s="213" t="s">
        <v>115</v>
      </c>
      <c r="K118" s="213" t="s">
        <v>116</v>
      </c>
      <c r="L118" s="213" t="s">
        <v>117</v>
      </c>
      <c r="M118" s="214" t="s">
        <v>118</v>
      </c>
      <c r="N118" s="147" t="s">
        <v>130</v>
      </c>
      <c r="O118" s="191">
        <v>3306060.6274999999</v>
      </c>
    </row>
    <row r="119" spans="1:17" ht="15.75" thickBot="1" x14ac:dyDescent="0.3">
      <c r="A119" s="786"/>
      <c r="B119" s="595"/>
      <c r="C119" s="487"/>
      <c r="D119" s="487"/>
      <c r="E119" s="584"/>
      <c r="F119" s="567"/>
      <c r="G119" s="568"/>
      <c r="H119" s="24">
        <v>250</v>
      </c>
      <c r="I119" s="24">
        <v>250</v>
      </c>
      <c r="J119" s="24">
        <v>250</v>
      </c>
      <c r="K119" s="24">
        <v>250</v>
      </c>
      <c r="L119" s="24">
        <v>250</v>
      </c>
      <c r="M119" s="24">
        <v>250</v>
      </c>
      <c r="N119" s="148" t="s">
        <v>131</v>
      </c>
      <c r="O119" s="192">
        <v>3306060.6274999999</v>
      </c>
    </row>
    <row r="120" spans="1:17" x14ac:dyDescent="0.25">
      <c r="A120" s="786"/>
      <c r="B120" s="595"/>
      <c r="C120" s="487"/>
      <c r="D120" s="487"/>
      <c r="E120" s="584"/>
      <c r="F120" s="530" t="s">
        <v>121</v>
      </c>
      <c r="G120" s="531"/>
      <c r="H120" s="211" t="s">
        <v>110</v>
      </c>
      <c r="I120" s="211" t="s">
        <v>109</v>
      </c>
      <c r="J120" s="211" t="s">
        <v>108</v>
      </c>
      <c r="K120" s="211" t="s">
        <v>107</v>
      </c>
      <c r="L120" s="211" t="s">
        <v>106</v>
      </c>
      <c r="M120" s="212" t="s">
        <v>105</v>
      </c>
      <c r="N120" s="314" t="s">
        <v>132</v>
      </c>
      <c r="O120" s="439">
        <v>3306060.6274999999</v>
      </c>
      <c r="P120" s="62"/>
    </row>
    <row r="121" spans="1:17" x14ac:dyDescent="0.25">
      <c r="A121" s="786"/>
      <c r="B121" s="595"/>
      <c r="C121" s="501">
        <f>H121+I121+J121+K121+L121+M121+H123+I123+J123+K123+L123+M123</f>
        <v>2062</v>
      </c>
      <c r="D121" s="503">
        <f>O120+O121+O122+O123</f>
        <v>13224242.51</v>
      </c>
      <c r="E121" s="504"/>
      <c r="F121" s="532"/>
      <c r="G121" s="516"/>
      <c r="H121" s="22">
        <v>188</v>
      </c>
      <c r="I121" s="22">
        <v>177</v>
      </c>
      <c r="J121" s="22">
        <v>197</v>
      </c>
      <c r="K121" s="22">
        <v>144</v>
      </c>
      <c r="L121" s="22">
        <v>134</v>
      </c>
      <c r="M121" s="23">
        <v>150</v>
      </c>
      <c r="N121" s="147" t="s">
        <v>129</v>
      </c>
      <c r="O121" s="191">
        <v>3306060.6274999999</v>
      </c>
      <c r="Q121" s="62"/>
    </row>
    <row r="122" spans="1:17" x14ac:dyDescent="0.25">
      <c r="A122" s="786"/>
      <c r="B122" s="595"/>
      <c r="C122" s="501"/>
      <c r="D122" s="503"/>
      <c r="E122" s="504"/>
      <c r="F122" s="532"/>
      <c r="G122" s="516"/>
      <c r="H122" s="213" t="s">
        <v>113</v>
      </c>
      <c r="I122" s="213" t="s">
        <v>114</v>
      </c>
      <c r="J122" s="213" t="s">
        <v>115</v>
      </c>
      <c r="K122" s="213" t="s">
        <v>116</v>
      </c>
      <c r="L122" s="213" t="s">
        <v>117</v>
      </c>
      <c r="M122" s="214" t="s">
        <v>118</v>
      </c>
      <c r="N122" s="147" t="s">
        <v>130</v>
      </c>
      <c r="O122" s="191">
        <v>3306060.6274999999</v>
      </c>
      <c r="Q122" s="62"/>
    </row>
    <row r="123" spans="1:17" ht="15.75" thickBot="1" x14ac:dyDescent="0.3">
      <c r="A123" s="786"/>
      <c r="B123" s="906"/>
      <c r="C123" s="502"/>
      <c r="D123" s="505"/>
      <c r="E123" s="506"/>
      <c r="F123" s="533"/>
      <c r="G123" s="534"/>
      <c r="H123" s="24">
        <v>161</v>
      </c>
      <c r="I123" s="24">
        <v>158</v>
      </c>
      <c r="J123" s="24">
        <v>174</v>
      </c>
      <c r="K123" s="24">
        <v>177</v>
      </c>
      <c r="L123" s="24">
        <v>187</v>
      </c>
      <c r="M123" s="25">
        <v>215</v>
      </c>
      <c r="N123" s="148" t="s">
        <v>131</v>
      </c>
      <c r="O123" s="192">
        <v>3306060.6274999999</v>
      </c>
    </row>
    <row r="124" spans="1:17" x14ac:dyDescent="0.25">
      <c r="A124" s="786"/>
      <c r="B124" s="877" t="s">
        <v>179</v>
      </c>
      <c r="C124" s="878"/>
      <c r="D124" s="878"/>
      <c r="E124" s="878"/>
      <c r="F124" s="88">
        <v>6000</v>
      </c>
      <c r="G124" s="149" t="s">
        <v>176</v>
      </c>
      <c r="H124" s="150"/>
      <c r="I124" s="150"/>
      <c r="J124" s="316" t="s">
        <v>177</v>
      </c>
      <c r="K124" s="241" t="s">
        <v>205</v>
      </c>
      <c r="L124" s="239"/>
      <c r="M124" s="299">
        <v>3460</v>
      </c>
      <c r="N124" s="76"/>
      <c r="O124" s="193"/>
    </row>
    <row r="125" spans="1:17" ht="15.75" thickBot="1" x14ac:dyDescent="0.3">
      <c r="A125" s="786"/>
      <c r="B125" s="590" t="s">
        <v>180</v>
      </c>
      <c r="C125" s="591"/>
      <c r="D125" s="591"/>
      <c r="E125" s="591"/>
      <c r="F125" s="87"/>
      <c r="G125" s="145" t="s">
        <v>178</v>
      </c>
      <c r="H125" s="146"/>
      <c r="I125" s="84" t="s">
        <v>181</v>
      </c>
      <c r="J125" s="86"/>
      <c r="K125" s="242" t="s">
        <v>206</v>
      </c>
      <c r="L125" s="240"/>
      <c r="M125" s="240"/>
      <c r="N125" s="298">
        <v>5638</v>
      </c>
      <c r="O125" s="193"/>
    </row>
    <row r="126" spans="1:17" ht="35.25" customHeight="1" thickBot="1" x14ac:dyDescent="0.3">
      <c r="A126" s="786"/>
      <c r="B126" s="57"/>
      <c r="C126" s="551" t="s">
        <v>126</v>
      </c>
      <c r="D126" s="551"/>
      <c r="E126" s="551"/>
      <c r="F126" s="551"/>
      <c r="G126" s="551"/>
      <c r="H126" s="551"/>
      <c r="I126" s="551"/>
      <c r="J126" s="551"/>
      <c r="K126" s="551"/>
      <c r="L126" s="551"/>
      <c r="M126" s="552"/>
      <c r="N126" s="528" t="s">
        <v>119</v>
      </c>
      <c r="O126" s="529"/>
    </row>
    <row r="127" spans="1:17" ht="30" x14ac:dyDescent="0.25">
      <c r="A127" s="786"/>
      <c r="B127" s="151" t="s">
        <v>0</v>
      </c>
      <c r="C127" s="274" t="s">
        <v>182</v>
      </c>
      <c r="D127" s="681" t="s">
        <v>125</v>
      </c>
      <c r="E127" s="682"/>
      <c r="F127" s="563" t="s">
        <v>104</v>
      </c>
      <c r="G127" s="564"/>
      <c r="H127" s="211" t="s">
        <v>110</v>
      </c>
      <c r="I127" s="211" t="s">
        <v>109</v>
      </c>
      <c r="J127" s="211" t="s">
        <v>108</v>
      </c>
      <c r="K127" s="211" t="s">
        <v>107</v>
      </c>
      <c r="L127" s="211" t="s">
        <v>106</v>
      </c>
      <c r="M127" s="212" t="s">
        <v>105</v>
      </c>
      <c r="N127" s="312" t="s">
        <v>132</v>
      </c>
      <c r="O127" s="194">
        <v>522466.45250000001</v>
      </c>
    </row>
    <row r="128" spans="1:17" x14ac:dyDescent="0.25">
      <c r="A128" s="786"/>
      <c r="B128" s="595" t="s">
        <v>1</v>
      </c>
      <c r="C128" s="487">
        <v>850</v>
      </c>
      <c r="D128" s="489">
        <f>O127+O128+O129+O130</f>
        <v>2089865.81</v>
      </c>
      <c r="E128" s="543"/>
      <c r="F128" s="565"/>
      <c r="G128" s="566"/>
      <c r="H128" s="22">
        <v>66</v>
      </c>
      <c r="I128" s="22">
        <v>66</v>
      </c>
      <c r="J128" s="22">
        <v>66</v>
      </c>
      <c r="K128" s="22">
        <v>66</v>
      </c>
      <c r="L128" s="22">
        <v>66</v>
      </c>
      <c r="M128" s="22">
        <v>66</v>
      </c>
      <c r="N128" s="48" t="s">
        <v>129</v>
      </c>
      <c r="O128" s="191">
        <v>522466.45250000001</v>
      </c>
    </row>
    <row r="129" spans="1:17" x14ac:dyDescent="0.25">
      <c r="A129" s="786"/>
      <c r="B129" s="595"/>
      <c r="C129" s="487"/>
      <c r="D129" s="491"/>
      <c r="E129" s="544"/>
      <c r="F129" s="565"/>
      <c r="G129" s="566"/>
      <c r="H129" s="213" t="s">
        <v>113</v>
      </c>
      <c r="I129" s="213" t="s">
        <v>114</v>
      </c>
      <c r="J129" s="213" t="s">
        <v>115</v>
      </c>
      <c r="K129" s="213" t="s">
        <v>116</v>
      </c>
      <c r="L129" s="213" t="s">
        <v>117</v>
      </c>
      <c r="M129" s="214" t="s">
        <v>118</v>
      </c>
      <c r="N129" s="48" t="s">
        <v>130</v>
      </c>
      <c r="O129" s="195">
        <v>522466.45250000001</v>
      </c>
    </row>
    <row r="130" spans="1:17" ht="15.75" thickBot="1" x14ac:dyDescent="0.3">
      <c r="A130" s="786"/>
      <c r="B130" s="595"/>
      <c r="C130" s="487"/>
      <c r="D130" s="491"/>
      <c r="E130" s="544"/>
      <c r="F130" s="567"/>
      <c r="G130" s="568"/>
      <c r="H130" s="24">
        <v>66</v>
      </c>
      <c r="I130" s="24">
        <v>66</v>
      </c>
      <c r="J130" s="24">
        <v>66</v>
      </c>
      <c r="K130" s="24">
        <v>66</v>
      </c>
      <c r="L130" s="24">
        <v>66</v>
      </c>
      <c r="M130" s="24">
        <v>66</v>
      </c>
      <c r="N130" s="49" t="s">
        <v>131</v>
      </c>
      <c r="O130" s="192">
        <v>522466.45250000001</v>
      </c>
    </row>
    <row r="131" spans="1:17" x14ac:dyDescent="0.25">
      <c r="A131" s="786"/>
      <c r="B131" s="595"/>
      <c r="C131" s="487"/>
      <c r="D131" s="493"/>
      <c r="E131" s="545"/>
      <c r="F131" s="535" t="s">
        <v>121</v>
      </c>
      <c r="G131" s="536"/>
      <c r="H131" s="211" t="s">
        <v>110</v>
      </c>
      <c r="I131" s="211" t="s">
        <v>109</v>
      </c>
      <c r="J131" s="211" t="s">
        <v>108</v>
      </c>
      <c r="K131" s="211" t="s">
        <v>107</v>
      </c>
      <c r="L131" s="211" t="s">
        <v>106</v>
      </c>
      <c r="M131" s="212" t="s">
        <v>105</v>
      </c>
      <c r="N131" s="312" t="s">
        <v>132</v>
      </c>
      <c r="O131" s="194">
        <v>522466.45250000001</v>
      </c>
    </row>
    <row r="132" spans="1:17" x14ac:dyDescent="0.25">
      <c r="A132" s="786"/>
      <c r="B132" s="595"/>
      <c r="C132" s="502">
        <f>H132+I132+J132+K132+L132+M132+H134+I134+J134+K134+L134+M134</f>
        <v>824</v>
      </c>
      <c r="D132" s="503">
        <f>O131+O132+O133+O134</f>
        <v>2089865.81</v>
      </c>
      <c r="E132" s="504"/>
      <c r="F132" s="537"/>
      <c r="G132" s="538"/>
      <c r="H132" s="22">
        <v>0</v>
      </c>
      <c r="I132" s="22">
        <v>0</v>
      </c>
      <c r="J132" s="22">
        <v>0</v>
      </c>
      <c r="K132" s="22">
        <v>31</v>
      </c>
      <c r="L132" s="22">
        <v>63</v>
      </c>
      <c r="M132" s="23">
        <v>83</v>
      </c>
      <c r="N132" s="48" t="s">
        <v>129</v>
      </c>
      <c r="O132" s="191">
        <v>522466.45250000001</v>
      </c>
    </row>
    <row r="133" spans="1:17" x14ac:dyDescent="0.25">
      <c r="A133" s="786"/>
      <c r="B133" s="595"/>
      <c r="C133" s="522"/>
      <c r="D133" s="503"/>
      <c r="E133" s="504"/>
      <c r="F133" s="537"/>
      <c r="G133" s="538"/>
      <c r="H133" s="22" t="s">
        <v>113</v>
      </c>
      <c r="I133" s="22" t="s">
        <v>114</v>
      </c>
      <c r="J133" s="22" t="s">
        <v>115</v>
      </c>
      <c r="K133" s="22" t="s">
        <v>116</v>
      </c>
      <c r="L133" s="22" t="s">
        <v>117</v>
      </c>
      <c r="M133" s="23" t="s">
        <v>118</v>
      </c>
      <c r="N133" s="48" t="s">
        <v>130</v>
      </c>
      <c r="O133" s="195">
        <v>522466.45250000001</v>
      </c>
    </row>
    <row r="134" spans="1:17" ht="15.75" thickBot="1" x14ac:dyDescent="0.3">
      <c r="A134" s="786"/>
      <c r="B134" s="879"/>
      <c r="C134" s="523"/>
      <c r="D134" s="524"/>
      <c r="E134" s="525"/>
      <c r="F134" s="539"/>
      <c r="G134" s="540"/>
      <c r="H134" s="24">
        <v>89</v>
      </c>
      <c r="I134" s="24">
        <v>92</v>
      </c>
      <c r="J134" s="24">
        <v>118</v>
      </c>
      <c r="K134" s="24">
        <v>114</v>
      </c>
      <c r="L134" s="24">
        <v>127</v>
      </c>
      <c r="M134" s="25">
        <v>107</v>
      </c>
      <c r="N134" s="49" t="s">
        <v>131</v>
      </c>
      <c r="O134" s="192">
        <v>522466.45250000001</v>
      </c>
      <c r="P134" s="65"/>
      <c r="Q134" s="62"/>
    </row>
    <row r="135" spans="1:17" ht="24.75" customHeight="1" x14ac:dyDescent="0.25">
      <c r="A135" s="786"/>
      <c r="B135" s="511" t="s">
        <v>179</v>
      </c>
      <c r="C135" s="512"/>
      <c r="D135" s="512"/>
      <c r="E135" s="512"/>
      <c r="F135" s="88">
        <v>6800</v>
      </c>
      <c r="G135" s="149" t="s">
        <v>176</v>
      </c>
      <c r="H135" s="150"/>
      <c r="I135" s="150"/>
      <c r="J135" s="89" t="s">
        <v>182</v>
      </c>
      <c r="K135" s="90"/>
      <c r="L135" s="243" t="s">
        <v>207</v>
      </c>
      <c r="M135" s="239"/>
      <c r="N135" s="299">
        <v>824</v>
      </c>
      <c r="O135" s="193"/>
      <c r="P135" s="65"/>
      <c r="Q135" s="62"/>
    </row>
    <row r="136" spans="1:17" ht="24.75" customHeight="1" thickBot="1" x14ac:dyDescent="0.3">
      <c r="A136" s="786"/>
      <c r="B136" s="590" t="s">
        <v>180</v>
      </c>
      <c r="C136" s="591"/>
      <c r="D136" s="591"/>
      <c r="E136" s="591"/>
      <c r="F136" s="87"/>
      <c r="G136" s="145" t="s">
        <v>178</v>
      </c>
      <c r="H136" s="146"/>
      <c r="I136" s="84" t="s">
        <v>182</v>
      </c>
      <c r="J136" s="84"/>
      <c r="K136" s="86"/>
      <c r="L136" s="244" t="s">
        <v>243</v>
      </c>
      <c r="M136" s="240"/>
      <c r="N136" s="298">
        <v>2088</v>
      </c>
      <c r="O136" s="193"/>
      <c r="P136" s="65"/>
      <c r="Q136" s="62"/>
    </row>
    <row r="137" spans="1:17" ht="34.5" customHeight="1" thickBot="1" x14ac:dyDescent="0.3">
      <c r="A137" s="786"/>
      <c r="B137" s="57"/>
      <c r="C137" s="551" t="s">
        <v>127</v>
      </c>
      <c r="D137" s="551"/>
      <c r="E137" s="551"/>
      <c r="F137" s="551"/>
      <c r="G137" s="551"/>
      <c r="H137" s="551"/>
      <c r="I137" s="551"/>
      <c r="J137" s="551"/>
      <c r="K137" s="551"/>
      <c r="L137" s="551"/>
      <c r="M137" s="552"/>
      <c r="N137" s="528" t="s">
        <v>119</v>
      </c>
      <c r="O137" s="529"/>
    </row>
    <row r="138" spans="1:17" ht="30" customHeight="1" x14ac:dyDescent="0.25">
      <c r="A138" s="786"/>
      <c r="B138" s="151" t="s">
        <v>0</v>
      </c>
      <c r="C138" s="273" t="s">
        <v>183</v>
      </c>
      <c r="D138" s="681" t="s">
        <v>125</v>
      </c>
      <c r="E138" s="836"/>
      <c r="F138" s="569" t="s">
        <v>104</v>
      </c>
      <c r="G138" s="570"/>
      <c r="H138" s="215" t="s">
        <v>110</v>
      </c>
      <c r="I138" s="215" t="s">
        <v>109</v>
      </c>
      <c r="J138" s="215" t="s">
        <v>108</v>
      </c>
      <c r="K138" s="215" t="s">
        <v>107</v>
      </c>
      <c r="L138" s="215" t="s">
        <v>106</v>
      </c>
      <c r="M138" s="216" t="s">
        <v>105</v>
      </c>
      <c r="N138" s="312" t="s">
        <v>132</v>
      </c>
      <c r="O138" s="196">
        <v>3790764.855</v>
      </c>
    </row>
    <row r="139" spans="1:17" x14ac:dyDescent="0.25">
      <c r="A139" s="786"/>
      <c r="B139" s="595" t="s">
        <v>1</v>
      </c>
      <c r="C139" s="487">
        <f>H139+I139+J139+K139+L139+M139+H141+I141+J141+K141+L141+M141</f>
        <v>5250</v>
      </c>
      <c r="D139" s="489">
        <f>O138+O139+O140+O141</f>
        <v>15163059.42</v>
      </c>
      <c r="E139" s="574"/>
      <c r="F139" s="571"/>
      <c r="G139" s="566"/>
      <c r="H139" s="22">
        <v>437</v>
      </c>
      <c r="I139" s="22">
        <v>437</v>
      </c>
      <c r="J139" s="22">
        <v>437</v>
      </c>
      <c r="K139" s="22">
        <v>437</v>
      </c>
      <c r="L139" s="22">
        <v>437</v>
      </c>
      <c r="M139" s="47">
        <v>437</v>
      </c>
      <c r="N139" s="48" t="s">
        <v>129</v>
      </c>
      <c r="O139" s="197">
        <v>3790764.855</v>
      </c>
    </row>
    <row r="140" spans="1:17" x14ac:dyDescent="0.25">
      <c r="A140" s="786"/>
      <c r="B140" s="595"/>
      <c r="C140" s="487"/>
      <c r="D140" s="491"/>
      <c r="E140" s="575"/>
      <c r="F140" s="571"/>
      <c r="G140" s="566"/>
      <c r="H140" s="213" t="s">
        <v>113</v>
      </c>
      <c r="I140" s="213" t="s">
        <v>114</v>
      </c>
      <c r="J140" s="213" t="s">
        <v>115</v>
      </c>
      <c r="K140" s="213" t="s">
        <v>116</v>
      </c>
      <c r="L140" s="213" t="s">
        <v>117</v>
      </c>
      <c r="M140" s="217" t="s">
        <v>118</v>
      </c>
      <c r="N140" s="48" t="s">
        <v>130</v>
      </c>
      <c r="O140" s="197">
        <v>3790764.855</v>
      </c>
    </row>
    <row r="141" spans="1:17" ht="15.75" thickBot="1" x14ac:dyDescent="0.3">
      <c r="A141" s="786"/>
      <c r="B141" s="595"/>
      <c r="C141" s="487"/>
      <c r="D141" s="491"/>
      <c r="E141" s="575"/>
      <c r="F141" s="572"/>
      <c r="G141" s="573"/>
      <c r="H141" s="44">
        <v>438</v>
      </c>
      <c r="I141" s="44">
        <v>438</v>
      </c>
      <c r="J141" s="44">
        <v>438</v>
      </c>
      <c r="K141" s="44">
        <v>438</v>
      </c>
      <c r="L141" s="44">
        <v>438</v>
      </c>
      <c r="M141" s="52">
        <v>438</v>
      </c>
      <c r="N141" s="49" t="s">
        <v>131</v>
      </c>
      <c r="O141" s="198">
        <v>3790764.855</v>
      </c>
    </row>
    <row r="142" spans="1:17" x14ac:dyDescent="0.25">
      <c r="A142" s="786"/>
      <c r="B142" s="595"/>
      <c r="C142" s="487"/>
      <c r="D142" s="493"/>
      <c r="E142" s="576"/>
      <c r="F142" s="513" t="s">
        <v>121</v>
      </c>
      <c r="G142" s="514"/>
      <c r="H142" s="215" t="s">
        <v>110</v>
      </c>
      <c r="I142" s="215" t="s">
        <v>109</v>
      </c>
      <c r="J142" s="215" t="s">
        <v>108</v>
      </c>
      <c r="K142" s="215" t="s">
        <v>107</v>
      </c>
      <c r="L142" s="215" t="s">
        <v>106</v>
      </c>
      <c r="M142" s="218" t="s">
        <v>105</v>
      </c>
      <c r="N142" s="312" t="s">
        <v>132</v>
      </c>
      <c r="O142" s="196">
        <v>3592615.91</v>
      </c>
    </row>
    <row r="143" spans="1:17" x14ac:dyDescent="0.25">
      <c r="A143" s="786"/>
      <c r="B143" s="595"/>
      <c r="C143" s="501">
        <f>H143+I143+J143+K143+L143+M143+H145+I145+J145+K145+L145+M145</f>
        <v>5092</v>
      </c>
      <c r="D143" s="503">
        <f>O142+O143+O144+O145</f>
        <v>14370463.640000001</v>
      </c>
      <c r="E143" s="633"/>
      <c r="F143" s="515"/>
      <c r="G143" s="516"/>
      <c r="H143" s="22">
        <v>438</v>
      </c>
      <c r="I143" s="22">
        <v>409</v>
      </c>
      <c r="J143" s="22">
        <v>475</v>
      </c>
      <c r="K143" s="22">
        <v>398</v>
      </c>
      <c r="L143" s="22">
        <v>362</v>
      </c>
      <c r="M143" s="23">
        <v>410</v>
      </c>
      <c r="N143" s="48" t="s">
        <v>129</v>
      </c>
      <c r="O143" s="197">
        <v>3592615.91</v>
      </c>
    </row>
    <row r="144" spans="1:17" ht="20.25" customHeight="1" x14ac:dyDescent="0.25">
      <c r="A144" s="786"/>
      <c r="B144" s="595"/>
      <c r="C144" s="501"/>
      <c r="D144" s="503"/>
      <c r="E144" s="633"/>
      <c r="F144" s="515"/>
      <c r="G144" s="516"/>
      <c r="H144" s="213" t="s">
        <v>113</v>
      </c>
      <c r="I144" s="213" t="s">
        <v>114</v>
      </c>
      <c r="J144" s="213" t="s">
        <v>115</v>
      </c>
      <c r="K144" s="213" t="s">
        <v>116</v>
      </c>
      <c r="L144" s="213" t="s">
        <v>117</v>
      </c>
      <c r="M144" s="214" t="s">
        <v>118</v>
      </c>
      <c r="N144" s="48" t="s">
        <v>130</v>
      </c>
      <c r="O144" s="197">
        <v>3592615.91</v>
      </c>
    </row>
    <row r="145" spans="1:15" ht="18" customHeight="1" thickBot="1" x14ac:dyDescent="0.3">
      <c r="A145" s="786"/>
      <c r="B145" s="879"/>
      <c r="C145" s="872"/>
      <c r="D145" s="524"/>
      <c r="E145" s="873"/>
      <c r="F145" s="517"/>
      <c r="G145" s="518"/>
      <c r="H145" s="44">
        <v>412</v>
      </c>
      <c r="I145" s="44">
        <v>444</v>
      </c>
      <c r="J145" s="44">
        <v>440</v>
      </c>
      <c r="K145" s="44">
        <v>471</v>
      </c>
      <c r="L145" s="44">
        <v>408</v>
      </c>
      <c r="M145" s="85">
        <v>425</v>
      </c>
      <c r="N145" s="49" t="s">
        <v>131</v>
      </c>
      <c r="O145" s="198">
        <v>3592615.91</v>
      </c>
    </row>
    <row r="146" spans="1:15" ht="24" customHeight="1" x14ac:dyDescent="0.25">
      <c r="A146" s="786"/>
      <c r="B146" s="511" t="s">
        <v>179</v>
      </c>
      <c r="C146" s="512"/>
      <c r="D146" s="512"/>
      <c r="E146" s="512"/>
      <c r="F146" s="88">
        <v>5000</v>
      </c>
      <c r="G146" s="149" t="s">
        <v>176</v>
      </c>
      <c r="H146" s="150"/>
      <c r="I146" s="150"/>
      <c r="J146" s="89" t="s">
        <v>183</v>
      </c>
      <c r="K146" s="90"/>
      <c r="L146" s="243" t="s">
        <v>208</v>
      </c>
      <c r="M146" s="239"/>
      <c r="N146" s="299">
        <v>2960</v>
      </c>
      <c r="O146" s="193"/>
    </row>
    <row r="147" spans="1:15" ht="18" customHeight="1" thickBot="1" x14ac:dyDescent="0.3">
      <c r="A147" s="786"/>
      <c r="B147" s="590" t="s">
        <v>180</v>
      </c>
      <c r="C147" s="591"/>
      <c r="D147" s="591"/>
      <c r="E147" s="591"/>
      <c r="F147" s="87"/>
      <c r="G147" s="145" t="s">
        <v>178</v>
      </c>
      <c r="H147" s="146"/>
      <c r="I147" s="84" t="s">
        <v>183</v>
      </c>
      <c r="J147" s="84"/>
      <c r="K147" s="86"/>
      <c r="L147" s="244" t="s">
        <v>209</v>
      </c>
      <c r="M147" s="240"/>
      <c r="N147" s="77"/>
      <c r="O147" s="300">
        <v>3460</v>
      </c>
    </row>
    <row r="148" spans="1:15" ht="32.25" customHeight="1" thickBot="1" x14ac:dyDescent="0.3">
      <c r="A148" s="786"/>
      <c r="B148" s="57"/>
      <c r="C148" s="551" t="s">
        <v>235</v>
      </c>
      <c r="D148" s="551"/>
      <c r="E148" s="551"/>
      <c r="F148" s="551"/>
      <c r="G148" s="551"/>
      <c r="H148" s="551"/>
      <c r="I148" s="551"/>
      <c r="J148" s="551"/>
      <c r="K148" s="551"/>
      <c r="L148" s="551"/>
      <c r="M148" s="552"/>
      <c r="N148" s="528" t="s">
        <v>119</v>
      </c>
      <c r="O148" s="529"/>
    </row>
    <row r="149" spans="1:15" ht="30" customHeight="1" x14ac:dyDescent="0.25">
      <c r="A149" s="786"/>
      <c r="B149" s="151" t="s">
        <v>0</v>
      </c>
      <c r="C149" s="272" t="s">
        <v>204</v>
      </c>
      <c r="D149" s="681" t="s">
        <v>125</v>
      </c>
      <c r="E149" s="836"/>
      <c r="F149" s="569" t="s">
        <v>104</v>
      </c>
      <c r="G149" s="570"/>
      <c r="H149" s="215" t="s">
        <v>110</v>
      </c>
      <c r="I149" s="215" t="s">
        <v>109</v>
      </c>
      <c r="J149" s="215" t="s">
        <v>108</v>
      </c>
      <c r="K149" s="215" t="s">
        <v>107</v>
      </c>
      <c r="L149" s="215" t="s">
        <v>106</v>
      </c>
      <c r="M149" s="216" t="s">
        <v>105</v>
      </c>
      <c r="N149" s="312" t="s">
        <v>132</v>
      </c>
      <c r="O149" s="196">
        <f>1504172.4/4</f>
        <v>376043.1</v>
      </c>
    </row>
    <row r="150" spans="1:15" ht="18" customHeight="1" x14ac:dyDescent="0.25">
      <c r="A150" s="786"/>
      <c r="B150" s="595" t="s">
        <v>1</v>
      </c>
      <c r="C150" s="487">
        <f>H150+I150+J150+K150+L150+M150+H152+I152+J152+K152+L152+M152</f>
        <v>4350</v>
      </c>
      <c r="D150" s="489">
        <f>O149+O150+O151+O152</f>
        <v>1504172.4</v>
      </c>
      <c r="E150" s="574"/>
      <c r="F150" s="571"/>
      <c r="G150" s="566"/>
      <c r="H150" s="22">
        <v>400</v>
      </c>
      <c r="I150" s="22">
        <v>400</v>
      </c>
      <c r="J150" s="22">
        <v>400</v>
      </c>
      <c r="K150" s="22">
        <v>350</v>
      </c>
      <c r="L150" s="22">
        <v>400</v>
      </c>
      <c r="M150" s="47">
        <v>350</v>
      </c>
      <c r="N150" s="48" t="s">
        <v>129</v>
      </c>
      <c r="O150" s="197">
        <v>376043.1</v>
      </c>
    </row>
    <row r="151" spans="1:15" ht="20.25" customHeight="1" x14ac:dyDescent="0.25">
      <c r="A151" s="786"/>
      <c r="B151" s="595"/>
      <c r="C151" s="487"/>
      <c r="D151" s="491"/>
      <c r="E151" s="575"/>
      <c r="F151" s="571"/>
      <c r="G151" s="566"/>
      <c r="H151" s="213" t="s">
        <v>113</v>
      </c>
      <c r="I151" s="213" t="s">
        <v>114</v>
      </c>
      <c r="J151" s="213" t="s">
        <v>115</v>
      </c>
      <c r="K151" s="213" t="s">
        <v>116</v>
      </c>
      <c r="L151" s="213" t="s">
        <v>117</v>
      </c>
      <c r="M151" s="217" t="s">
        <v>118</v>
      </c>
      <c r="N151" s="48" t="s">
        <v>130</v>
      </c>
      <c r="O151" s="197">
        <v>376043.1</v>
      </c>
    </row>
    <row r="152" spans="1:15" ht="20.25" customHeight="1" thickBot="1" x14ac:dyDescent="0.3">
      <c r="A152" s="786"/>
      <c r="B152" s="595"/>
      <c r="C152" s="487"/>
      <c r="D152" s="491"/>
      <c r="E152" s="575"/>
      <c r="F152" s="572"/>
      <c r="G152" s="573"/>
      <c r="H152" s="44">
        <v>340</v>
      </c>
      <c r="I152" s="44">
        <v>340</v>
      </c>
      <c r="J152" s="44">
        <v>340</v>
      </c>
      <c r="K152" s="44">
        <v>340</v>
      </c>
      <c r="L152" s="44">
        <v>340</v>
      </c>
      <c r="M152" s="52">
        <v>350</v>
      </c>
      <c r="N152" s="49" t="s">
        <v>131</v>
      </c>
      <c r="O152" s="198">
        <v>376043.1</v>
      </c>
    </row>
    <row r="153" spans="1:15" ht="20.25" customHeight="1" x14ac:dyDescent="0.25">
      <c r="A153" s="786"/>
      <c r="B153" s="595"/>
      <c r="C153" s="487"/>
      <c r="D153" s="493"/>
      <c r="E153" s="576"/>
      <c r="F153" s="513" t="s">
        <v>121</v>
      </c>
      <c r="G153" s="514"/>
      <c r="H153" s="215" t="s">
        <v>110</v>
      </c>
      <c r="I153" s="215" t="s">
        <v>109</v>
      </c>
      <c r="J153" s="215" t="s">
        <v>108</v>
      </c>
      <c r="K153" s="215" t="s">
        <v>107</v>
      </c>
      <c r="L153" s="215" t="s">
        <v>106</v>
      </c>
      <c r="M153" s="218" t="s">
        <v>105</v>
      </c>
      <c r="N153" s="312" t="s">
        <v>132</v>
      </c>
      <c r="O153" s="196">
        <v>376043.1</v>
      </c>
    </row>
    <row r="154" spans="1:15" ht="19.5" customHeight="1" x14ac:dyDescent="0.25">
      <c r="A154" s="786"/>
      <c r="B154" s="595"/>
      <c r="C154" s="501">
        <f>H154+I154+J154+K154+L154+M154+H156+I156+J156+K156+L156+M156</f>
        <v>3460</v>
      </c>
      <c r="D154" s="503">
        <f>O153+O154+O155+O156</f>
        <v>1504172.4</v>
      </c>
      <c r="E154" s="633"/>
      <c r="F154" s="515"/>
      <c r="G154" s="516"/>
      <c r="H154" s="22">
        <v>283</v>
      </c>
      <c r="I154" s="22">
        <v>300</v>
      </c>
      <c r="J154" s="22">
        <v>311</v>
      </c>
      <c r="K154" s="22">
        <v>267</v>
      </c>
      <c r="L154" s="22">
        <v>245</v>
      </c>
      <c r="M154" s="47">
        <v>274</v>
      </c>
      <c r="N154" s="48" t="s">
        <v>129</v>
      </c>
      <c r="O154" s="197">
        <v>376043.1</v>
      </c>
    </row>
    <row r="155" spans="1:15" ht="18.75" customHeight="1" x14ac:dyDescent="0.25">
      <c r="A155" s="786"/>
      <c r="B155" s="595"/>
      <c r="C155" s="501"/>
      <c r="D155" s="503"/>
      <c r="E155" s="633"/>
      <c r="F155" s="515"/>
      <c r="G155" s="516"/>
      <c r="H155" s="213" t="s">
        <v>113</v>
      </c>
      <c r="I155" s="213" t="s">
        <v>114</v>
      </c>
      <c r="J155" s="213" t="s">
        <v>115</v>
      </c>
      <c r="K155" s="213" t="s">
        <v>116</v>
      </c>
      <c r="L155" s="213" t="s">
        <v>117</v>
      </c>
      <c r="M155" s="217" t="s">
        <v>118</v>
      </c>
      <c r="N155" s="48" t="s">
        <v>130</v>
      </c>
      <c r="O155" s="197">
        <v>376043.1</v>
      </c>
    </row>
    <row r="156" spans="1:15" ht="18.75" customHeight="1" thickBot="1" x14ac:dyDescent="0.3">
      <c r="A156" s="786"/>
      <c r="B156" s="879"/>
      <c r="C156" s="872"/>
      <c r="D156" s="524"/>
      <c r="E156" s="873"/>
      <c r="F156" s="517"/>
      <c r="G156" s="518"/>
      <c r="H156" s="44">
        <v>278</v>
      </c>
      <c r="I156" s="44">
        <v>274</v>
      </c>
      <c r="J156" s="44">
        <v>311</v>
      </c>
      <c r="K156" s="44">
        <v>315</v>
      </c>
      <c r="L156" s="44">
        <v>296</v>
      </c>
      <c r="M156" s="52">
        <v>306</v>
      </c>
      <c r="N156" s="49" t="s">
        <v>131</v>
      </c>
      <c r="O156" s="198">
        <v>376043.1</v>
      </c>
    </row>
    <row r="157" spans="1:15" ht="18.75" customHeight="1" x14ac:dyDescent="0.25">
      <c r="A157" s="786"/>
      <c r="B157" s="511" t="s">
        <v>179</v>
      </c>
      <c r="C157" s="512"/>
      <c r="D157" s="512"/>
      <c r="E157" s="512"/>
      <c r="F157" s="88">
        <v>5000</v>
      </c>
      <c r="G157" s="149" t="s">
        <v>176</v>
      </c>
      <c r="H157" s="150"/>
      <c r="I157" s="150"/>
      <c r="J157" s="91" t="s">
        <v>177</v>
      </c>
      <c r="K157" s="90"/>
      <c r="L157" s="245" t="s">
        <v>228</v>
      </c>
      <c r="M157" s="246"/>
      <c r="N157" s="299">
        <v>4350</v>
      </c>
      <c r="O157" s="870">
        <f>N158/N157</f>
        <v>0.79540229885057467</v>
      </c>
    </row>
    <row r="158" spans="1:15" ht="18.75" customHeight="1" thickBot="1" x14ac:dyDescent="0.3">
      <c r="A158" s="786"/>
      <c r="B158" s="590" t="s">
        <v>187</v>
      </c>
      <c r="C158" s="591"/>
      <c r="D158" s="591"/>
      <c r="E158" s="591"/>
      <c r="F158" s="87"/>
      <c r="G158" s="145" t="s">
        <v>178</v>
      </c>
      <c r="H158" s="146"/>
      <c r="I158" s="91" t="s">
        <v>183</v>
      </c>
      <c r="J158" s="84"/>
      <c r="K158" s="86"/>
      <c r="L158" s="244" t="s">
        <v>229</v>
      </c>
      <c r="M158" s="240"/>
      <c r="N158" s="298">
        <v>3460</v>
      </c>
      <c r="O158" s="871"/>
    </row>
    <row r="159" spans="1:15" x14ac:dyDescent="0.25">
      <c r="A159" s="786"/>
      <c r="B159" s="57"/>
      <c r="C159" s="551" t="s">
        <v>227</v>
      </c>
      <c r="D159" s="551"/>
      <c r="E159" s="551"/>
      <c r="F159" s="551"/>
      <c r="G159" s="551"/>
      <c r="H159" s="551"/>
      <c r="I159" s="551"/>
      <c r="J159" s="551"/>
      <c r="K159" s="551"/>
      <c r="L159" s="551"/>
      <c r="M159" s="552"/>
      <c r="N159" s="559" t="s">
        <v>119</v>
      </c>
      <c r="O159" s="560"/>
    </row>
    <row r="160" spans="1:15" ht="15.75" customHeight="1" thickBot="1" x14ac:dyDescent="0.3">
      <c r="A160" s="786"/>
      <c r="B160" s="907" t="s">
        <v>0</v>
      </c>
      <c r="C160" s="924" t="s">
        <v>225</v>
      </c>
      <c r="D160" s="923" t="s">
        <v>125</v>
      </c>
      <c r="E160" s="923"/>
      <c r="F160" s="546" t="s">
        <v>112</v>
      </c>
      <c r="G160" s="547"/>
      <c r="H160" s="880" t="s">
        <v>135</v>
      </c>
      <c r="I160" s="546"/>
      <c r="J160" s="546"/>
      <c r="K160" s="546"/>
      <c r="L160" s="546"/>
      <c r="M160" s="881"/>
      <c r="N160" s="561"/>
      <c r="O160" s="562"/>
    </row>
    <row r="161" spans="1:15" ht="15" customHeight="1" x14ac:dyDescent="0.25">
      <c r="A161" s="786"/>
      <c r="B161" s="908"/>
      <c r="C161" s="925"/>
      <c r="D161" s="678"/>
      <c r="E161" s="678"/>
      <c r="F161" s="553" t="s">
        <v>104</v>
      </c>
      <c r="G161" s="554"/>
      <c r="H161" s="215" t="s">
        <v>110</v>
      </c>
      <c r="I161" s="215" t="s">
        <v>109</v>
      </c>
      <c r="J161" s="215" t="s">
        <v>108</v>
      </c>
      <c r="K161" s="215" t="s">
        <v>107</v>
      </c>
      <c r="L161" s="215" t="s">
        <v>106</v>
      </c>
      <c r="M161" s="216" t="s">
        <v>105</v>
      </c>
      <c r="N161" s="312" t="s">
        <v>132</v>
      </c>
      <c r="O161" s="196">
        <v>1650000</v>
      </c>
    </row>
    <row r="162" spans="1:15" x14ac:dyDescent="0.25">
      <c r="A162" s="786"/>
      <c r="B162" s="906" t="s">
        <v>128</v>
      </c>
      <c r="C162" s="488">
        <f>H162+I162+J162+K162+L162+M162+H164+I164+J164+K164+L164+M164</f>
        <v>160000</v>
      </c>
      <c r="D162" s="489">
        <f>O161+O162+O163+O164</f>
        <v>6600000</v>
      </c>
      <c r="E162" s="574"/>
      <c r="F162" s="555"/>
      <c r="G162" s="556"/>
      <c r="H162" s="22">
        <v>13333</v>
      </c>
      <c r="I162" s="22">
        <v>13333</v>
      </c>
      <c r="J162" s="22">
        <v>13333</v>
      </c>
      <c r="K162" s="22">
        <v>13333</v>
      </c>
      <c r="L162" s="22">
        <v>13333</v>
      </c>
      <c r="M162" s="22">
        <v>13333</v>
      </c>
      <c r="N162" s="48" t="s">
        <v>129</v>
      </c>
      <c r="O162" s="197">
        <v>1650000</v>
      </c>
    </row>
    <row r="163" spans="1:15" x14ac:dyDescent="0.25">
      <c r="A163" s="786"/>
      <c r="B163" s="921"/>
      <c r="C163" s="926"/>
      <c r="D163" s="491"/>
      <c r="E163" s="575"/>
      <c r="F163" s="555"/>
      <c r="G163" s="556"/>
      <c r="H163" s="213" t="s">
        <v>113</v>
      </c>
      <c r="I163" s="213" t="s">
        <v>114</v>
      </c>
      <c r="J163" s="213" t="s">
        <v>115</v>
      </c>
      <c r="K163" s="213" t="s">
        <v>116</v>
      </c>
      <c r="L163" s="213" t="s">
        <v>117</v>
      </c>
      <c r="M163" s="217" t="s">
        <v>118</v>
      </c>
      <c r="N163" s="48" t="s">
        <v>130</v>
      </c>
      <c r="O163" s="197">
        <v>1650000</v>
      </c>
    </row>
    <row r="164" spans="1:15" ht="15.75" thickBot="1" x14ac:dyDescent="0.3">
      <c r="A164" s="786"/>
      <c r="B164" s="921"/>
      <c r="C164" s="926"/>
      <c r="D164" s="491"/>
      <c r="E164" s="575"/>
      <c r="F164" s="557"/>
      <c r="G164" s="558"/>
      <c r="H164" s="44">
        <v>13333</v>
      </c>
      <c r="I164" s="44">
        <v>13333</v>
      </c>
      <c r="J164" s="44">
        <v>13333</v>
      </c>
      <c r="K164" s="44">
        <v>13333</v>
      </c>
      <c r="L164" s="44">
        <v>13333</v>
      </c>
      <c r="M164" s="44">
        <v>13337</v>
      </c>
      <c r="N164" s="49" t="s">
        <v>131</v>
      </c>
      <c r="O164" s="198">
        <v>1650000</v>
      </c>
    </row>
    <row r="165" spans="1:15" x14ac:dyDescent="0.25">
      <c r="A165" s="786"/>
      <c r="B165" s="921"/>
      <c r="C165" s="927"/>
      <c r="D165" s="493"/>
      <c r="E165" s="576"/>
      <c r="F165" s="909" t="s">
        <v>121</v>
      </c>
      <c r="G165" s="910"/>
      <c r="H165" s="215" t="s">
        <v>110</v>
      </c>
      <c r="I165" s="215" t="s">
        <v>109</v>
      </c>
      <c r="J165" s="215" t="s">
        <v>108</v>
      </c>
      <c r="K165" s="215" t="s">
        <v>107</v>
      </c>
      <c r="L165" s="215" t="s">
        <v>106</v>
      </c>
      <c r="M165" s="218" t="s">
        <v>105</v>
      </c>
      <c r="N165" s="312" t="s">
        <v>132</v>
      </c>
      <c r="O165" s="196">
        <v>1650000</v>
      </c>
    </row>
    <row r="166" spans="1:15" x14ac:dyDescent="0.25">
      <c r="A166" s="786"/>
      <c r="B166" s="921"/>
      <c r="C166" s="502">
        <f>H166+I166+J166+K166+L166+M166+H168+I168+J168+K168+L168+M168</f>
        <v>95378</v>
      </c>
      <c r="D166" s="506">
        <f>O165+O166+O167+O168</f>
        <v>6600000</v>
      </c>
      <c r="E166" s="915"/>
      <c r="F166" s="911"/>
      <c r="G166" s="912"/>
      <c r="H166" s="22">
        <v>7315</v>
      </c>
      <c r="I166" s="22">
        <v>5281</v>
      </c>
      <c r="J166" s="22">
        <v>6363</v>
      </c>
      <c r="K166" s="22">
        <v>6681</v>
      </c>
      <c r="L166" s="22">
        <v>7033</v>
      </c>
      <c r="M166" s="23">
        <v>8770</v>
      </c>
      <c r="N166" s="48" t="s">
        <v>129</v>
      </c>
      <c r="O166" s="197">
        <v>1650000</v>
      </c>
    </row>
    <row r="167" spans="1:15" x14ac:dyDescent="0.25">
      <c r="A167" s="786"/>
      <c r="B167" s="921"/>
      <c r="C167" s="522"/>
      <c r="D167" s="916"/>
      <c r="E167" s="917"/>
      <c r="F167" s="911"/>
      <c r="G167" s="912"/>
      <c r="H167" s="213" t="s">
        <v>113</v>
      </c>
      <c r="I167" s="213" t="s">
        <v>114</v>
      </c>
      <c r="J167" s="213" t="s">
        <v>115</v>
      </c>
      <c r="K167" s="213" t="s">
        <v>116</v>
      </c>
      <c r="L167" s="213" t="s">
        <v>117</v>
      </c>
      <c r="M167" s="214" t="s">
        <v>118</v>
      </c>
      <c r="N167" s="48" t="s">
        <v>130</v>
      </c>
      <c r="O167" s="197">
        <v>1650000</v>
      </c>
    </row>
    <row r="168" spans="1:15" ht="15.75" thickBot="1" x14ac:dyDescent="0.3">
      <c r="A168" s="786"/>
      <c r="B168" s="922"/>
      <c r="C168" s="523"/>
      <c r="D168" s="918"/>
      <c r="E168" s="919"/>
      <c r="F168" s="913"/>
      <c r="G168" s="914"/>
      <c r="H168" s="44">
        <v>8764</v>
      </c>
      <c r="I168" s="44">
        <v>8364</v>
      </c>
      <c r="J168" s="44">
        <v>9399</v>
      </c>
      <c r="K168" s="44">
        <v>9088</v>
      </c>
      <c r="L168" s="44">
        <v>9013</v>
      </c>
      <c r="M168" s="85">
        <v>9307</v>
      </c>
      <c r="N168" s="49" t="s">
        <v>131</v>
      </c>
      <c r="O168" s="198">
        <v>1650000</v>
      </c>
    </row>
    <row r="169" spans="1:15" x14ac:dyDescent="0.25">
      <c r="A169" s="786"/>
      <c r="B169" s="511" t="s">
        <v>179</v>
      </c>
      <c r="C169" s="512"/>
      <c r="D169" s="512"/>
      <c r="E169" s="512"/>
      <c r="F169" s="88">
        <v>317617</v>
      </c>
      <c r="G169" s="149" t="s">
        <v>176</v>
      </c>
      <c r="H169" s="150"/>
      <c r="I169" s="150"/>
      <c r="J169" s="91" t="s">
        <v>177</v>
      </c>
      <c r="K169" s="90"/>
      <c r="L169" s="245" t="s">
        <v>210</v>
      </c>
      <c r="M169" s="239"/>
      <c r="N169" s="299">
        <v>160000</v>
      </c>
      <c r="O169" s="193"/>
    </row>
    <row r="170" spans="1:15" ht="15.75" thickBot="1" x14ac:dyDescent="0.3">
      <c r="A170" s="786"/>
      <c r="B170" s="590" t="s">
        <v>184</v>
      </c>
      <c r="C170" s="591"/>
      <c r="D170" s="591"/>
      <c r="E170" s="591"/>
      <c r="F170" s="87"/>
      <c r="G170" s="145" t="s">
        <v>178</v>
      </c>
      <c r="H170" s="146"/>
      <c r="I170" s="91"/>
      <c r="J170" s="84"/>
      <c r="K170" s="86"/>
      <c r="L170" s="244" t="s">
        <v>211</v>
      </c>
      <c r="M170" s="240"/>
      <c r="N170" s="298">
        <v>95378</v>
      </c>
      <c r="O170" s="444">
        <f>N170/N169</f>
        <v>0.59611250000000005</v>
      </c>
    </row>
    <row r="171" spans="1:15" ht="15.75" thickBot="1" x14ac:dyDescent="0.3">
      <c r="A171" s="786"/>
      <c r="B171" s="42"/>
      <c r="C171" s="155" t="s">
        <v>200</v>
      </c>
      <c r="D171" s="152"/>
      <c r="E171" s="152"/>
      <c r="F171" s="153"/>
      <c r="G171" s="153"/>
      <c r="H171" s="153"/>
      <c r="I171" s="153"/>
      <c r="J171" s="153"/>
      <c r="K171" s="153"/>
      <c r="L171" s="153"/>
      <c r="M171" s="154"/>
      <c r="N171" s="528" t="s">
        <v>119</v>
      </c>
      <c r="O171" s="529"/>
    </row>
    <row r="172" spans="1:15" ht="30" x14ac:dyDescent="0.25">
      <c r="A172" s="786"/>
      <c r="B172" s="151" t="s">
        <v>0</v>
      </c>
      <c r="C172" s="272" t="s">
        <v>226</v>
      </c>
      <c r="D172" s="681" t="s">
        <v>125</v>
      </c>
      <c r="E172" s="836"/>
      <c r="F172" s="553" t="s">
        <v>104</v>
      </c>
      <c r="G172" s="554"/>
      <c r="H172" s="215" t="s">
        <v>110</v>
      </c>
      <c r="I172" s="215" t="s">
        <v>109</v>
      </c>
      <c r="J172" s="215" t="s">
        <v>108</v>
      </c>
      <c r="K172" s="215" t="s">
        <v>107</v>
      </c>
      <c r="L172" s="215" t="s">
        <v>106</v>
      </c>
      <c r="M172" s="216" t="s">
        <v>105</v>
      </c>
      <c r="N172" s="312" t="s">
        <v>132</v>
      </c>
      <c r="O172" s="199">
        <v>750000</v>
      </c>
    </row>
    <row r="173" spans="1:15" x14ac:dyDescent="0.25">
      <c r="A173" s="786"/>
      <c r="B173" s="595" t="s">
        <v>1</v>
      </c>
      <c r="C173" s="487">
        <f>H173+I173+J173+K173+L173+M173+H175+I175+J175+K175+L175+M175</f>
        <v>1020</v>
      </c>
      <c r="D173" s="489">
        <f>O172+O173+O174+O175</f>
        <v>3000000</v>
      </c>
      <c r="E173" s="574"/>
      <c r="F173" s="555"/>
      <c r="G173" s="556"/>
      <c r="H173" s="22">
        <v>80</v>
      </c>
      <c r="I173" s="22">
        <v>80</v>
      </c>
      <c r="J173" s="22">
        <v>80</v>
      </c>
      <c r="K173" s="22">
        <v>80</v>
      </c>
      <c r="L173" s="22">
        <v>80</v>
      </c>
      <c r="M173" s="47">
        <v>90</v>
      </c>
      <c r="N173" s="48" t="s">
        <v>129</v>
      </c>
      <c r="O173" s="200">
        <v>750000</v>
      </c>
    </row>
    <row r="174" spans="1:15" x14ac:dyDescent="0.25">
      <c r="A174" s="786"/>
      <c r="B174" s="595"/>
      <c r="C174" s="487"/>
      <c r="D174" s="491"/>
      <c r="E174" s="575"/>
      <c r="F174" s="555"/>
      <c r="G174" s="556"/>
      <c r="H174" s="213" t="s">
        <v>113</v>
      </c>
      <c r="I174" s="213" t="s">
        <v>114</v>
      </c>
      <c r="J174" s="213" t="s">
        <v>115</v>
      </c>
      <c r="K174" s="213" t="s">
        <v>116</v>
      </c>
      <c r="L174" s="213" t="s">
        <v>117</v>
      </c>
      <c r="M174" s="217" t="s">
        <v>118</v>
      </c>
      <c r="N174" s="48" t="s">
        <v>130</v>
      </c>
      <c r="O174" s="200">
        <v>750000</v>
      </c>
    </row>
    <row r="175" spans="1:15" ht="15.75" thickBot="1" x14ac:dyDescent="0.3">
      <c r="A175" s="786"/>
      <c r="B175" s="595"/>
      <c r="C175" s="487"/>
      <c r="D175" s="491"/>
      <c r="E175" s="575"/>
      <c r="F175" s="557"/>
      <c r="G175" s="558"/>
      <c r="H175" s="22">
        <v>90</v>
      </c>
      <c r="I175" s="22">
        <v>90</v>
      </c>
      <c r="J175" s="22">
        <v>90</v>
      </c>
      <c r="K175" s="22">
        <v>90</v>
      </c>
      <c r="L175" s="22">
        <v>80</v>
      </c>
      <c r="M175" s="47">
        <v>90</v>
      </c>
      <c r="N175" s="49" t="s">
        <v>131</v>
      </c>
      <c r="O175" s="201">
        <v>750000</v>
      </c>
    </row>
    <row r="176" spans="1:15" x14ac:dyDescent="0.25">
      <c r="A176" s="786"/>
      <c r="B176" s="595"/>
      <c r="C176" s="487"/>
      <c r="D176" s="493"/>
      <c r="E176" s="576"/>
      <c r="F176" s="846" t="s">
        <v>121</v>
      </c>
      <c r="G176" s="847"/>
      <c r="H176" s="215" t="s">
        <v>110</v>
      </c>
      <c r="I176" s="215" t="s">
        <v>109</v>
      </c>
      <c r="J176" s="215" t="s">
        <v>108</v>
      </c>
      <c r="K176" s="215" t="s">
        <v>107</v>
      </c>
      <c r="L176" s="215" t="s">
        <v>106</v>
      </c>
      <c r="M176" s="218" t="s">
        <v>105</v>
      </c>
      <c r="N176" s="312" t="s">
        <v>132</v>
      </c>
      <c r="O176" s="199">
        <v>750000</v>
      </c>
    </row>
    <row r="177" spans="1:17" x14ac:dyDescent="0.25">
      <c r="A177" s="786"/>
      <c r="B177" s="595"/>
      <c r="C177" s="501">
        <f>H177+I177+J177+K177+L177+M177+H179+I179+J179+K179+L179+M179</f>
        <v>888</v>
      </c>
      <c r="D177" s="503">
        <f>O176+O177+O178+O179</f>
        <v>3000000</v>
      </c>
      <c r="E177" s="633"/>
      <c r="F177" s="848"/>
      <c r="G177" s="538"/>
      <c r="H177" s="22">
        <v>61</v>
      </c>
      <c r="I177" s="22">
        <v>65</v>
      </c>
      <c r="J177" s="22">
        <v>82</v>
      </c>
      <c r="K177" s="22">
        <v>71</v>
      </c>
      <c r="L177" s="22">
        <v>68</v>
      </c>
      <c r="M177" s="23">
        <v>74</v>
      </c>
      <c r="N177" s="48" t="s">
        <v>129</v>
      </c>
      <c r="O177" s="200">
        <v>750000</v>
      </c>
    </row>
    <row r="178" spans="1:17" x14ac:dyDescent="0.25">
      <c r="A178" s="786"/>
      <c r="B178" s="595"/>
      <c r="C178" s="501"/>
      <c r="D178" s="503"/>
      <c r="E178" s="633"/>
      <c r="F178" s="848"/>
      <c r="G178" s="538"/>
      <c r="H178" s="213" t="s">
        <v>113</v>
      </c>
      <c r="I178" s="213" t="s">
        <v>114</v>
      </c>
      <c r="J178" s="213" t="s">
        <v>115</v>
      </c>
      <c r="K178" s="213" t="s">
        <v>116</v>
      </c>
      <c r="L178" s="213" t="s">
        <v>117</v>
      </c>
      <c r="M178" s="214" t="s">
        <v>118</v>
      </c>
      <c r="N178" s="48" t="s">
        <v>130</v>
      </c>
      <c r="O178" s="200">
        <v>750000</v>
      </c>
    </row>
    <row r="179" spans="1:17" ht="15.75" thickBot="1" x14ac:dyDescent="0.3">
      <c r="A179" s="786"/>
      <c r="B179" s="595"/>
      <c r="C179" s="501"/>
      <c r="D179" s="503"/>
      <c r="E179" s="633"/>
      <c r="F179" s="849"/>
      <c r="G179" s="850"/>
      <c r="H179" s="44">
        <v>71</v>
      </c>
      <c r="I179" s="44">
        <v>83</v>
      </c>
      <c r="J179" s="44">
        <v>95</v>
      </c>
      <c r="K179" s="44">
        <v>94</v>
      </c>
      <c r="L179" s="44">
        <v>57</v>
      </c>
      <c r="M179" s="85">
        <v>67</v>
      </c>
      <c r="N179" s="49" t="s">
        <v>131</v>
      </c>
      <c r="O179" s="202">
        <v>750000</v>
      </c>
      <c r="P179" s="62"/>
    </row>
    <row r="180" spans="1:17" x14ac:dyDescent="0.25">
      <c r="A180" s="369"/>
      <c r="B180" s="511" t="s">
        <v>179</v>
      </c>
      <c r="C180" s="512"/>
      <c r="D180" s="512"/>
      <c r="E180" s="512"/>
      <c r="F180" s="88">
        <v>8000</v>
      </c>
      <c r="G180" s="149" t="s">
        <v>176</v>
      </c>
      <c r="H180" s="150"/>
      <c r="I180" s="150"/>
      <c r="J180" s="91" t="s">
        <v>177</v>
      </c>
      <c r="K180" s="90"/>
      <c r="L180" s="243" t="s">
        <v>213</v>
      </c>
      <c r="M180" s="299">
        <v>1020</v>
      </c>
      <c r="N180" s="78"/>
      <c r="O180" s="203"/>
      <c r="P180" s="62"/>
    </row>
    <row r="181" spans="1:17" ht="15.75" thickBot="1" x14ac:dyDescent="0.3">
      <c r="A181" s="369"/>
      <c r="B181" s="590" t="s">
        <v>187</v>
      </c>
      <c r="C181" s="591"/>
      <c r="D181" s="591"/>
      <c r="E181" s="591"/>
      <c r="F181" s="87"/>
      <c r="G181" s="145" t="s">
        <v>178</v>
      </c>
      <c r="H181" s="146"/>
      <c r="I181" s="91" t="s">
        <v>201</v>
      </c>
      <c r="J181" s="84"/>
      <c r="K181" s="86"/>
      <c r="L181" s="244" t="s">
        <v>212</v>
      </c>
      <c r="M181" s="298">
        <v>888</v>
      </c>
      <c r="N181" s="301">
        <f>M181/M180</f>
        <v>0.87058823529411766</v>
      </c>
      <c r="O181" s="204"/>
      <c r="P181" s="62"/>
    </row>
    <row r="182" spans="1:17" ht="31.5" customHeight="1" x14ac:dyDescent="0.25">
      <c r="A182" s="373"/>
      <c r="B182" s="862" t="s">
        <v>261</v>
      </c>
      <c r="C182" s="862"/>
      <c r="D182" s="862"/>
      <c r="E182" s="862"/>
      <c r="F182" s="862"/>
      <c r="G182" s="862"/>
      <c r="H182" s="862"/>
      <c r="I182" s="862"/>
      <c r="J182" s="862"/>
      <c r="K182" s="862"/>
      <c r="L182" s="862"/>
      <c r="M182" s="862"/>
      <c r="N182" s="862"/>
      <c r="O182" s="385"/>
    </row>
    <row r="183" spans="1:17" ht="29.25" customHeight="1" x14ac:dyDescent="0.25">
      <c r="A183" s="366"/>
      <c r="B183" s="853" t="s">
        <v>203</v>
      </c>
      <c r="C183" s="854"/>
      <c r="D183" s="854"/>
      <c r="E183" s="854"/>
      <c r="F183" s="854"/>
      <c r="G183" s="854"/>
      <c r="H183" s="854"/>
      <c r="I183" s="854"/>
      <c r="J183" s="854"/>
      <c r="K183" s="854"/>
      <c r="L183" s="854"/>
      <c r="M183" s="854"/>
      <c r="N183" s="855"/>
      <c r="O183" s="205"/>
    </row>
    <row r="184" spans="1:17" ht="27.75" customHeight="1" thickBot="1" x14ac:dyDescent="0.3">
      <c r="A184" s="366"/>
      <c r="B184" s="658" t="s">
        <v>215</v>
      </c>
      <c r="C184" s="659"/>
      <c r="D184" s="659"/>
      <c r="E184" s="659"/>
      <c r="F184" s="660"/>
      <c r="G184" s="661" t="s">
        <v>104</v>
      </c>
      <c r="H184" s="673"/>
      <c r="I184" s="673"/>
      <c r="J184" s="673"/>
      <c r="K184" s="673"/>
      <c r="L184" s="673"/>
      <c r="M184" s="673"/>
      <c r="N184" s="663"/>
      <c r="O184" s="390"/>
    </row>
    <row r="185" spans="1:17" ht="30.75" thickBot="1" x14ac:dyDescent="0.3">
      <c r="A185" s="578" t="s">
        <v>120</v>
      </c>
      <c r="B185" s="388" t="s">
        <v>0</v>
      </c>
      <c r="C185" s="580" t="s">
        <v>103</v>
      </c>
      <c r="D185" s="580"/>
      <c r="E185" s="580"/>
      <c r="F185" s="389" t="s">
        <v>111</v>
      </c>
      <c r="G185" s="581" t="s">
        <v>112</v>
      </c>
      <c r="H185" s="183" t="s">
        <v>110</v>
      </c>
      <c r="I185" s="183" t="s">
        <v>109</v>
      </c>
      <c r="J185" s="183" t="s">
        <v>108</v>
      </c>
      <c r="K185" s="183" t="s">
        <v>107</v>
      </c>
      <c r="L185" s="183" t="s">
        <v>106</v>
      </c>
      <c r="M185" s="183" t="s">
        <v>105</v>
      </c>
      <c r="N185" s="184"/>
      <c r="O185" s="390" t="s">
        <v>152</v>
      </c>
    </row>
    <row r="186" spans="1:17" ht="24.75" customHeight="1" x14ac:dyDescent="0.25">
      <c r="A186" s="579"/>
      <c r="B186" s="487" t="s">
        <v>1</v>
      </c>
      <c r="C186" s="501" t="s">
        <v>9</v>
      </c>
      <c r="D186" s="501"/>
      <c r="E186" s="501"/>
      <c r="F186" s="584" t="s">
        <v>124</v>
      </c>
      <c r="G186" s="582"/>
      <c r="H186" s="22">
        <v>23</v>
      </c>
      <c r="I186" s="22">
        <v>23</v>
      </c>
      <c r="J186" s="22">
        <v>23</v>
      </c>
      <c r="K186" s="22">
        <v>23</v>
      </c>
      <c r="L186" s="22">
        <v>23</v>
      </c>
      <c r="M186" s="22">
        <v>23</v>
      </c>
      <c r="N186" s="23"/>
      <c r="O186" s="686">
        <v>320</v>
      </c>
    </row>
    <row r="187" spans="1:17" ht="21.75" customHeight="1" x14ac:dyDescent="0.25">
      <c r="A187" s="579"/>
      <c r="B187" s="487"/>
      <c r="C187" s="501"/>
      <c r="D187" s="501"/>
      <c r="E187" s="501"/>
      <c r="F187" s="584"/>
      <c r="G187" s="582"/>
      <c r="H187" s="181" t="s">
        <v>113</v>
      </c>
      <c r="I187" s="181" t="s">
        <v>114</v>
      </c>
      <c r="J187" s="181" t="s">
        <v>115</v>
      </c>
      <c r="K187" s="181" t="s">
        <v>116</v>
      </c>
      <c r="L187" s="181" t="s">
        <v>117</v>
      </c>
      <c r="M187" s="181" t="s">
        <v>118</v>
      </c>
      <c r="N187" s="182" t="s">
        <v>58</v>
      </c>
      <c r="O187" s="687"/>
    </row>
    <row r="188" spans="1:17" ht="22.5" customHeight="1" thickBot="1" x14ac:dyDescent="0.3">
      <c r="A188" s="579"/>
      <c r="B188" s="487"/>
      <c r="C188" s="501"/>
      <c r="D188" s="501"/>
      <c r="E188" s="501"/>
      <c r="F188" s="584"/>
      <c r="G188" s="583"/>
      <c r="H188" s="22">
        <v>23</v>
      </c>
      <c r="I188" s="22">
        <v>23</v>
      </c>
      <c r="J188" s="22">
        <v>23</v>
      </c>
      <c r="K188" s="22">
        <v>23</v>
      </c>
      <c r="L188" s="22">
        <v>23</v>
      </c>
      <c r="M188" s="22">
        <v>27</v>
      </c>
      <c r="N188" s="39">
        <f>H186+I186+J186+K186+L186+M186+H188+I188+J188+K188+L188+M188</f>
        <v>280</v>
      </c>
      <c r="O188" s="688"/>
    </row>
    <row r="189" spans="1:17" ht="18" customHeight="1" x14ac:dyDescent="0.25">
      <c r="A189" s="579"/>
      <c r="B189" s="487"/>
      <c r="C189" s="501"/>
      <c r="D189" s="501"/>
      <c r="E189" s="501"/>
      <c r="F189" s="584"/>
      <c r="G189" s="519" t="s">
        <v>119</v>
      </c>
      <c r="H189" s="183" t="s">
        <v>110</v>
      </c>
      <c r="I189" s="183" t="s">
        <v>109</v>
      </c>
      <c r="J189" s="183" t="s">
        <v>108</v>
      </c>
      <c r="K189" s="183" t="s">
        <v>107</v>
      </c>
      <c r="L189" s="183" t="s">
        <v>106</v>
      </c>
      <c r="M189" s="183" t="s">
        <v>105</v>
      </c>
      <c r="N189" s="184"/>
      <c r="O189" s="683"/>
    </row>
    <row r="190" spans="1:17" ht="28.5" customHeight="1" x14ac:dyDescent="0.25">
      <c r="A190" s="579"/>
      <c r="B190" s="487"/>
      <c r="C190" s="501"/>
      <c r="D190" s="501"/>
      <c r="E190" s="501"/>
      <c r="F190" s="584"/>
      <c r="G190" s="520"/>
      <c r="H190" s="28">
        <v>2324811.9216666664</v>
      </c>
      <c r="I190" s="28">
        <v>2324811.9216666664</v>
      </c>
      <c r="J190" s="28">
        <v>2324811.9216666664</v>
      </c>
      <c r="K190" s="28">
        <v>2324811.9216666664</v>
      </c>
      <c r="L190" s="28">
        <v>2324811.9216666664</v>
      </c>
      <c r="M190" s="28">
        <v>2324811.9216666664</v>
      </c>
      <c r="N190" s="23"/>
      <c r="O190" s="684"/>
    </row>
    <row r="191" spans="1:17" ht="18" customHeight="1" x14ac:dyDescent="0.25">
      <c r="A191" s="579"/>
      <c r="B191" s="487"/>
      <c r="C191" s="501"/>
      <c r="D191" s="501"/>
      <c r="E191" s="501"/>
      <c r="F191" s="584"/>
      <c r="G191" s="520"/>
      <c r="H191" s="177" t="s">
        <v>113</v>
      </c>
      <c r="I191" s="177" t="s">
        <v>114</v>
      </c>
      <c r="J191" s="177" t="s">
        <v>115</v>
      </c>
      <c r="K191" s="177" t="s">
        <v>116</v>
      </c>
      <c r="L191" s="177" t="s">
        <v>117</v>
      </c>
      <c r="M191" s="177" t="s">
        <v>118</v>
      </c>
      <c r="N191" s="182" t="s">
        <v>58</v>
      </c>
      <c r="O191" s="684"/>
    </row>
    <row r="192" spans="1:17" ht="33.75" customHeight="1" thickBot="1" x14ac:dyDescent="0.3">
      <c r="A192" s="579"/>
      <c r="B192" s="487"/>
      <c r="C192" s="501"/>
      <c r="D192" s="501"/>
      <c r="E192" s="501"/>
      <c r="F192" s="584"/>
      <c r="G192" s="782"/>
      <c r="H192" s="29">
        <v>2324811.9216666664</v>
      </c>
      <c r="I192" s="29">
        <v>2324811.9216666664</v>
      </c>
      <c r="J192" s="29">
        <v>2324811.9216666664</v>
      </c>
      <c r="K192" s="29">
        <v>2324811.9216666664</v>
      </c>
      <c r="L192" s="29">
        <v>2324811.9216666664</v>
      </c>
      <c r="M192" s="29">
        <v>2324811.9216666664</v>
      </c>
      <c r="N192" s="30">
        <f>H190+I190+J190+K190+L190+M190+H192+I192+J192+K192+L192+M192</f>
        <v>27897743.059999999</v>
      </c>
      <c r="O192" s="685"/>
      <c r="P192" s="74"/>
      <c r="Q192" s="62"/>
    </row>
    <row r="193" spans="1:15" ht="32.25" customHeight="1" thickBot="1" x14ac:dyDescent="0.3">
      <c r="A193" s="579"/>
      <c r="B193" s="658" t="s">
        <v>215</v>
      </c>
      <c r="C193" s="659"/>
      <c r="D193" s="659"/>
      <c r="E193" s="659"/>
      <c r="F193" s="660"/>
      <c r="G193" s="661" t="s">
        <v>121</v>
      </c>
      <c r="H193" s="662"/>
      <c r="I193" s="662"/>
      <c r="J193" s="662"/>
      <c r="K193" s="662"/>
      <c r="L193" s="662"/>
      <c r="M193" s="662"/>
      <c r="N193" s="663"/>
      <c r="O193" s="302">
        <f>O194/O186</f>
        <v>0.875</v>
      </c>
    </row>
    <row r="194" spans="1:15" ht="30" x14ac:dyDescent="0.25">
      <c r="A194" s="579"/>
      <c r="B194" s="388" t="s">
        <v>0</v>
      </c>
      <c r="C194" s="580" t="s">
        <v>103</v>
      </c>
      <c r="D194" s="580"/>
      <c r="E194" s="580"/>
      <c r="F194" s="389" t="s">
        <v>111</v>
      </c>
      <c r="G194" s="581" t="s">
        <v>112</v>
      </c>
      <c r="H194" s="183" t="s">
        <v>110</v>
      </c>
      <c r="I194" s="183" t="s">
        <v>109</v>
      </c>
      <c r="J194" s="183" t="s">
        <v>108</v>
      </c>
      <c r="K194" s="183" t="s">
        <v>107</v>
      </c>
      <c r="L194" s="183" t="s">
        <v>106</v>
      </c>
      <c r="M194" s="183" t="s">
        <v>105</v>
      </c>
      <c r="N194" s="184"/>
      <c r="O194" s="683">
        <v>280</v>
      </c>
    </row>
    <row r="195" spans="1:15" ht="19.5" customHeight="1" x14ac:dyDescent="0.25">
      <c r="A195" s="579"/>
      <c r="B195" s="487" t="s">
        <v>1</v>
      </c>
      <c r="C195" s="501" t="s">
        <v>9</v>
      </c>
      <c r="D195" s="501"/>
      <c r="E195" s="501"/>
      <c r="F195" s="584" t="s">
        <v>124</v>
      </c>
      <c r="G195" s="582"/>
      <c r="H195" s="22">
        <v>10</v>
      </c>
      <c r="I195" s="22">
        <v>17</v>
      </c>
      <c r="J195" s="22">
        <v>23</v>
      </c>
      <c r="K195" s="22">
        <v>22</v>
      </c>
      <c r="L195" s="22">
        <v>18</v>
      </c>
      <c r="M195" s="22">
        <v>14</v>
      </c>
      <c r="N195" s="23"/>
      <c r="O195" s="684"/>
    </row>
    <row r="196" spans="1:15" ht="16.5" customHeight="1" x14ac:dyDescent="0.25">
      <c r="A196" s="579"/>
      <c r="B196" s="487"/>
      <c r="C196" s="501"/>
      <c r="D196" s="501"/>
      <c r="E196" s="501"/>
      <c r="F196" s="584"/>
      <c r="G196" s="582"/>
      <c r="H196" s="181" t="s">
        <v>113</v>
      </c>
      <c r="I196" s="181" t="s">
        <v>114</v>
      </c>
      <c r="J196" s="181" t="s">
        <v>115</v>
      </c>
      <c r="K196" s="181" t="s">
        <v>116</v>
      </c>
      <c r="L196" s="181" t="s">
        <v>117</v>
      </c>
      <c r="M196" s="181" t="s">
        <v>118</v>
      </c>
      <c r="N196" s="182" t="s">
        <v>58</v>
      </c>
      <c r="O196" s="684"/>
    </row>
    <row r="197" spans="1:15" ht="25.5" customHeight="1" thickBot="1" x14ac:dyDescent="0.3">
      <c r="A197" s="579"/>
      <c r="B197" s="487"/>
      <c r="C197" s="501"/>
      <c r="D197" s="501"/>
      <c r="E197" s="501"/>
      <c r="F197" s="584"/>
      <c r="G197" s="583"/>
      <c r="H197" s="22">
        <v>16</v>
      </c>
      <c r="I197" s="22">
        <v>17</v>
      </c>
      <c r="J197" s="22">
        <v>25</v>
      </c>
      <c r="K197" s="22">
        <v>32</v>
      </c>
      <c r="L197" s="22">
        <v>18</v>
      </c>
      <c r="M197" s="22">
        <v>20</v>
      </c>
      <c r="N197" s="39">
        <f>H195+I195+J195+K195+L195+M195+H197+I197+J197+K197+L197+M197</f>
        <v>232</v>
      </c>
      <c r="O197" s="685"/>
    </row>
    <row r="198" spans="1:15" ht="19.5" customHeight="1" x14ac:dyDescent="0.25">
      <c r="A198" s="579"/>
      <c r="B198" s="487"/>
      <c r="C198" s="501"/>
      <c r="D198" s="501"/>
      <c r="E198" s="501"/>
      <c r="F198" s="584"/>
      <c r="G198" s="519" t="s">
        <v>119</v>
      </c>
      <c r="H198" s="183" t="s">
        <v>110</v>
      </c>
      <c r="I198" s="183" t="s">
        <v>109</v>
      </c>
      <c r="J198" s="183" t="s">
        <v>108</v>
      </c>
      <c r="K198" s="183" t="s">
        <v>107</v>
      </c>
      <c r="L198" s="183" t="s">
        <v>106</v>
      </c>
      <c r="M198" s="183" t="s">
        <v>105</v>
      </c>
      <c r="N198" s="184"/>
      <c r="O198" s="683"/>
    </row>
    <row r="199" spans="1:15" ht="23.25" customHeight="1" x14ac:dyDescent="0.25">
      <c r="A199" s="579"/>
      <c r="B199" s="487"/>
      <c r="C199" s="501"/>
      <c r="D199" s="501"/>
      <c r="E199" s="501"/>
      <c r="F199" s="584"/>
      <c r="G199" s="520"/>
      <c r="H199" s="28">
        <v>2324811.9216666664</v>
      </c>
      <c r="I199" s="28">
        <v>2324811.9216666664</v>
      </c>
      <c r="J199" s="28">
        <v>2324811.9216666664</v>
      </c>
      <c r="K199" s="28">
        <v>2324811.9216666664</v>
      </c>
      <c r="L199" s="28">
        <v>2324811.9216666664</v>
      </c>
      <c r="M199" s="28">
        <v>2324811.9216666664</v>
      </c>
      <c r="N199" s="23"/>
      <c r="O199" s="684"/>
    </row>
    <row r="200" spans="1:15" ht="18.75" customHeight="1" x14ac:dyDescent="0.25">
      <c r="A200" s="579"/>
      <c r="B200" s="487"/>
      <c r="C200" s="501"/>
      <c r="D200" s="501"/>
      <c r="E200" s="501"/>
      <c r="F200" s="584"/>
      <c r="G200" s="520"/>
      <c r="H200" s="177" t="s">
        <v>113</v>
      </c>
      <c r="I200" s="177" t="s">
        <v>114</v>
      </c>
      <c r="J200" s="177" t="s">
        <v>115</v>
      </c>
      <c r="K200" s="177" t="s">
        <v>116</v>
      </c>
      <c r="L200" s="177" t="s">
        <v>117</v>
      </c>
      <c r="M200" s="177" t="s">
        <v>118</v>
      </c>
      <c r="N200" s="178" t="s">
        <v>58</v>
      </c>
      <c r="O200" s="684"/>
    </row>
    <row r="201" spans="1:15" ht="32.25" customHeight="1" thickBot="1" x14ac:dyDescent="0.3">
      <c r="A201" s="579"/>
      <c r="B201" s="487"/>
      <c r="C201" s="501"/>
      <c r="D201" s="501"/>
      <c r="E201" s="501"/>
      <c r="F201" s="584"/>
      <c r="G201" s="782"/>
      <c r="H201" s="29">
        <v>2324811.9216666664</v>
      </c>
      <c r="I201" s="29">
        <v>2324811.9216666664</v>
      </c>
      <c r="J201" s="29">
        <v>2324811.9216666664</v>
      </c>
      <c r="K201" s="29">
        <v>2324811.9216666664</v>
      </c>
      <c r="L201" s="28">
        <v>2324811.9216666664</v>
      </c>
      <c r="M201" s="28">
        <v>2324811.9216666664</v>
      </c>
      <c r="N201" s="30">
        <f>H199+I199+J199+K199+L199+M199+H201+I201+J201+K201+L201+M201</f>
        <v>27897743.059999999</v>
      </c>
      <c r="O201" s="685"/>
    </row>
    <row r="202" spans="1:15" ht="24" customHeight="1" x14ac:dyDescent="0.25">
      <c r="A202" s="374"/>
      <c r="B202" s="834" t="s">
        <v>179</v>
      </c>
      <c r="C202" s="835"/>
      <c r="D202" s="835"/>
      <c r="E202" s="835"/>
      <c r="F202" s="93">
        <v>4200</v>
      </c>
      <c r="G202" s="391" t="s">
        <v>176</v>
      </c>
      <c r="H202" s="392"/>
      <c r="I202" s="392"/>
      <c r="J202" s="91" t="s">
        <v>177</v>
      </c>
      <c r="K202" s="90"/>
      <c r="L202" s="248" t="s">
        <v>244</v>
      </c>
      <c r="M202" s="249"/>
      <c r="N202" s="303">
        <v>232</v>
      </c>
      <c r="O202" s="203"/>
    </row>
    <row r="203" spans="1:15" ht="24" customHeight="1" thickBot="1" x14ac:dyDescent="0.3">
      <c r="A203" s="374"/>
      <c r="B203" s="587" t="s">
        <v>214</v>
      </c>
      <c r="C203" s="588"/>
      <c r="D203" s="588"/>
      <c r="E203" s="588"/>
      <c r="F203" s="88">
        <v>2960</v>
      </c>
      <c r="G203" s="393" t="s">
        <v>178</v>
      </c>
      <c r="H203" s="394"/>
      <c r="I203" s="94" t="s">
        <v>177</v>
      </c>
      <c r="J203" s="84"/>
      <c r="K203" s="86"/>
      <c r="L203" s="247" t="s">
        <v>245</v>
      </c>
      <c r="M203" s="247"/>
      <c r="N203" s="281">
        <v>233</v>
      </c>
      <c r="O203" s="304">
        <f>N202/N203</f>
        <v>0.99570815450643779</v>
      </c>
    </row>
    <row r="204" spans="1:15" ht="15" customHeight="1" x14ac:dyDescent="0.25">
      <c r="A204" s="629" t="s">
        <v>154</v>
      </c>
      <c r="B204" s="156"/>
      <c r="C204" s="157" t="s">
        <v>202</v>
      </c>
      <c r="D204" s="157"/>
      <c r="E204" s="157"/>
      <c r="F204" s="157"/>
      <c r="G204" s="157"/>
      <c r="H204" s="157"/>
      <c r="I204" s="157"/>
      <c r="J204" s="157"/>
      <c r="K204" s="157"/>
      <c r="L204" s="157"/>
      <c r="M204" s="234"/>
      <c r="N204" s="856" t="s">
        <v>119</v>
      </c>
      <c r="O204" s="857"/>
    </row>
    <row r="205" spans="1:15" ht="15" customHeight="1" x14ac:dyDescent="0.25">
      <c r="A205" s="630"/>
      <c r="B205" s="158"/>
      <c r="C205" s="863" t="s">
        <v>133</v>
      </c>
      <c r="D205" s="863"/>
      <c r="E205" s="863"/>
      <c r="F205" s="863"/>
      <c r="G205" s="863"/>
      <c r="H205" s="863"/>
      <c r="I205" s="863"/>
      <c r="J205" s="863"/>
      <c r="K205" s="863"/>
      <c r="L205" s="863"/>
      <c r="M205" s="864"/>
      <c r="N205" s="858"/>
      <c r="O205" s="859"/>
    </row>
    <row r="206" spans="1:15" ht="12" customHeight="1" thickBot="1" x14ac:dyDescent="0.3">
      <c r="A206" s="630"/>
      <c r="B206" s="843" t="s">
        <v>0</v>
      </c>
      <c r="C206" s="638" t="s">
        <v>246</v>
      </c>
      <c r="D206" s="636" t="s">
        <v>125</v>
      </c>
      <c r="E206" s="636"/>
      <c r="F206" s="628" t="s">
        <v>112</v>
      </c>
      <c r="G206" s="845"/>
      <c r="H206" s="627" t="s">
        <v>135</v>
      </c>
      <c r="I206" s="628"/>
      <c r="J206" s="628"/>
      <c r="K206" s="628"/>
      <c r="L206" s="628"/>
      <c r="M206" s="628"/>
      <c r="N206" s="860"/>
      <c r="O206" s="861"/>
    </row>
    <row r="207" spans="1:15" ht="15" customHeight="1" x14ac:dyDescent="0.25">
      <c r="A207" s="630"/>
      <c r="B207" s="844"/>
      <c r="C207" s="639"/>
      <c r="D207" s="637"/>
      <c r="E207" s="637"/>
      <c r="F207" s="621" t="s">
        <v>104</v>
      </c>
      <c r="G207" s="622"/>
      <c r="H207" s="219" t="s">
        <v>110</v>
      </c>
      <c r="I207" s="219" t="s">
        <v>109</v>
      </c>
      <c r="J207" s="219" t="s">
        <v>108</v>
      </c>
      <c r="K207" s="219" t="s">
        <v>107</v>
      </c>
      <c r="L207" s="219" t="s">
        <v>106</v>
      </c>
      <c r="M207" s="220" t="s">
        <v>105</v>
      </c>
      <c r="N207" s="312" t="s">
        <v>132</v>
      </c>
      <c r="O207" s="439">
        <v>2425000</v>
      </c>
    </row>
    <row r="208" spans="1:15" x14ac:dyDescent="0.25">
      <c r="A208" s="630"/>
      <c r="B208" s="487" t="s">
        <v>1</v>
      </c>
      <c r="C208" s="487">
        <f>H208+I208+J208+K208+L208+M208+H210+I210+J210+K210+L210+M210</f>
        <v>300</v>
      </c>
      <c r="D208" s="489">
        <f>O207+O208+O209+O210</f>
        <v>9700000</v>
      </c>
      <c r="E208" s="490"/>
      <c r="F208" s="623"/>
      <c r="G208" s="624"/>
      <c r="H208" s="22">
        <v>25</v>
      </c>
      <c r="I208" s="22">
        <v>25</v>
      </c>
      <c r="J208" s="22">
        <v>25</v>
      </c>
      <c r="K208" s="22">
        <v>25</v>
      </c>
      <c r="L208" s="22">
        <v>25</v>
      </c>
      <c r="M208" s="22">
        <v>25</v>
      </c>
      <c r="N208" s="48" t="s">
        <v>129</v>
      </c>
      <c r="O208" s="191">
        <v>2425000</v>
      </c>
    </row>
    <row r="209" spans="1:15" x14ac:dyDescent="0.25">
      <c r="A209" s="630"/>
      <c r="B209" s="487"/>
      <c r="C209" s="487"/>
      <c r="D209" s="491"/>
      <c r="E209" s="492"/>
      <c r="F209" s="623"/>
      <c r="G209" s="624"/>
      <c r="H209" s="221" t="s">
        <v>113</v>
      </c>
      <c r="I209" s="221" t="s">
        <v>114</v>
      </c>
      <c r="J209" s="221" t="s">
        <v>115</v>
      </c>
      <c r="K209" s="221" t="s">
        <v>116</v>
      </c>
      <c r="L209" s="221" t="s">
        <v>117</v>
      </c>
      <c r="M209" s="222" t="s">
        <v>118</v>
      </c>
      <c r="N209" s="48" t="s">
        <v>130</v>
      </c>
      <c r="O209" s="191">
        <v>2425000</v>
      </c>
    </row>
    <row r="210" spans="1:15" ht="15.75" thickBot="1" x14ac:dyDescent="0.3">
      <c r="A210" s="630"/>
      <c r="B210" s="487"/>
      <c r="C210" s="487"/>
      <c r="D210" s="491"/>
      <c r="E210" s="492"/>
      <c r="F210" s="625"/>
      <c r="G210" s="626"/>
      <c r="H210" s="22">
        <v>25</v>
      </c>
      <c r="I210" s="22">
        <v>25</v>
      </c>
      <c r="J210" s="22">
        <v>25</v>
      </c>
      <c r="K210" s="22">
        <v>25</v>
      </c>
      <c r="L210" s="22">
        <v>25</v>
      </c>
      <c r="M210" s="22">
        <v>25</v>
      </c>
      <c r="N210" s="49" t="s">
        <v>131</v>
      </c>
      <c r="O210" s="192">
        <v>2425000</v>
      </c>
    </row>
    <row r="211" spans="1:15" x14ac:dyDescent="0.25">
      <c r="A211" s="630"/>
      <c r="B211" s="487"/>
      <c r="C211" s="487"/>
      <c r="D211" s="493"/>
      <c r="E211" s="494"/>
      <c r="F211" s="865" t="s">
        <v>121</v>
      </c>
      <c r="G211" s="866"/>
      <c r="H211" s="219" t="s">
        <v>110</v>
      </c>
      <c r="I211" s="219" t="s">
        <v>109</v>
      </c>
      <c r="J211" s="219" t="s">
        <v>108</v>
      </c>
      <c r="K211" s="219" t="s">
        <v>107</v>
      </c>
      <c r="L211" s="219" t="s">
        <v>106</v>
      </c>
      <c r="M211" s="220" t="s">
        <v>105</v>
      </c>
      <c r="N211" s="312" t="s">
        <v>132</v>
      </c>
      <c r="O211" s="439">
        <v>2425000</v>
      </c>
    </row>
    <row r="212" spans="1:15" x14ac:dyDescent="0.25">
      <c r="A212" s="630"/>
      <c r="B212" s="487"/>
      <c r="C212" s="501">
        <f>H212+I212+J212+K212+L212+M212+H214+I214+J214+K214+L214+M214</f>
        <v>232</v>
      </c>
      <c r="D212" s="503">
        <f>O211+O212+O213+O214</f>
        <v>9700000</v>
      </c>
      <c r="E212" s="504"/>
      <c r="F212" s="867"/>
      <c r="G212" s="611"/>
      <c r="H212" s="22">
        <v>10</v>
      </c>
      <c r="I212" s="22">
        <v>17</v>
      </c>
      <c r="J212" s="22">
        <v>23</v>
      </c>
      <c r="K212" s="22">
        <v>22</v>
      </c>
      <c r="L212" s="22">
        <v>18</v>
      </c>
      <c r="M212" s="47">
        <v>14</v>
      </c>
      <c r="N212" s="48" t="s">
        <v>129</v>
      </c>
      <c r="O212" s="191">
        <v>2425000</v>
      </c>
    </row>
    <row r="213" spans="1:15" x14ac:dyDescent="0.25">
      <c r="A213" s="630"/>
      <c r="B213" s="487"/>
      <c r="C213" s="501"/>
      <c r="D213" s="503"/>
      <c r="E213" s="504"/>
      <c r="F213" s="867"/>
      <c r="G213" s="611"/>
      <c r="H213" s="221" t="s">
        <v>113</v>
      </c>
      <c r="I213" s="221" t="s">
        <v>114</v>
      </c>
      <c r="J213" s="221" t="s">
        <v>115</v>
      </c>
      <c r="K213" s="221" t="s">
        <v>116</v>
      </c>
      <c r="L213" s="221" t="s">
        <v>117</v>
      </c>
      <c r="M213" s="222" t="s">
        <v>118</v>
      </c>
      <c r="N213" s="48" t="s">
        <v>130</v>
      </c>
      <c r="O213" s="191">
        <v>2425000</v>
      </c>
    </row>
    <row r="214" spans="1:15" ht="15.75" thickBot="1" x14ac:dyDescent="0.3">
      <c r="A214" s="630"/>
      <c r="B214" s="488"/>
      <c r="C214" s="502"/>
      <c r="D214" s="505"/>
      <c r="E214" s="506"/>
      <c r="F214" s="868"/>
      <c r="G214" s="869"/>
      <c r="H214" s="41">
        <v>16</v>
      </c>
      <c r="I214" s="41">
        <v>17</v>
      </c>
      <c r="J214" s="41">
        <v>25</v>
      </c>
      <c r="K214" s="41">
        <v>32</v>
      </c>
      <c r="L214" s="41">
        <v>18</v>
      </c>
      <c r="M214" s="50">
        <v>20</v>
      </c>
      <c r="N214" s="49" t="s">
        <v>131</v>
      </c>
      <c r="O214" s="192">
        <v>2425000</v>
      </c>
    </row>
    <row r="215" spans="1:15" x14ac:dyDescent="0.25">
      <c r="A215" s="630"/>
      <c r="B215" s="851" t="s">
        <v>179</v>
      </c>
      <c r="C215" s="852"/>
      <c r="D215" s="852"/>
      <c r="E215" s="852"/>
      <c r="F215" s="93">
        <v>6000</v>
      </c>
      <c r="G215" s="159" t="s">
        <v>176</v>
      </c>
      <c r="H215" s="160"/>
      <c r="I215" s="160"/>
      <c r="J215" s="91" t="s">
        <v>177</v>
      </c>
      <c r="K215" s="90"/>
      <c r="L215" s="75"/>
      <c r="M215" s="254" t="s">
        <v>253</v>
      </c>
      <c r="N215" s="252"/>
      <c r="O215" s="305"/>
    </row>
    <row r="216" spans="1:15" ht="15.75" thickBot="1" x14ac:dyDescent="0.3">
      <c r="A216" s="630"/>
      <c r="B216" s="587" t="s">
        <v>186</v>
      </c>
      <c r="C216" s="588"/>
      <c r="D216" s="588"/>
      <c r="E216" s="588"/>
      <c r="F216" s="88"/>
      <c r="G216" s="161" t="s">
        <v>178</v>
      </c>
      <c r="H216" s="162"/>
      <c r="I216" s="91" t="s">
        <v>201</v>
      </c>
      <c r="J216" s="84"/>
      <c r="K216" s="86"/>
      <c r="L216" s="306">
        <f>287/340</f>
        <v>0.84411764705882353</v>
      </c>
      <c r="M216" s="255" t="s">
        <v>254</v>
      </c>
      <c r="N216" s="253"/>
      <c r="O216" s="204"/>
    </row>
    <row r="217" spans="1:15" x14ac:dyDescent="0.25">
      <c r="A217" s="630"/>
      <c r="B217" s="164"/>
      <c r="C217" s="598" t="s">
        <v>155</v>
      </c>
      <c r="D217" s="598"/>
      <c r="E217" s="598"/>
      <c r="F217" s="598"/>
      <c r="G217" s="598"/>
      <c r="H217" s="598"/>
      <c r="I217" s="598"/>
      <c r="J217" s="598"/>
      <c r="K217" s="598"/>
      <c r="L217" s="598"/>
      <c r="M217" s="599"/>
      <c r="N217" s="619" t="s">
        <v>119</v>
      </c>
      <c r="O217" s="620"/>
    </row>
    <row r="218" spans="1:15" ht="30" x14ac:dyDescent="0.25">
      <c r="A218" s="630"/>
      <c r="B218" s="163" t="s">
        <v>0</v>
      </c>
      <c r="C218" s="275" t="s">
        <v>182</v>
      </c>
      <c r="D218" s="634" t="s">
        <v>125</v>
      </c>
      <c r="E218" s="635"/>
      <c r="F218" s="837" t="s">
        <v>104</v>
      </c>
      <c r="G218" s="838"/>
      <c r="H218" s="223" t="s">
        <v>110</v>
      </c>
      <c r="I218" s="223" t="s">
        <v>109</v>
      </c>
      <c r="J218" s="223" t="s">
        <v>108</v>
      </c>
      <c r="K218" s="223" t="s">
        <v>107</v>
      </c>
      <c r="L218" s="223" t="s">
        <v>106</v>
      </c>
      <c r="M218" s="224" t="s">
        <v>105</v>
      </c>
      <c r="N218" s="310" t="s">
        <v>132</v>
      </c>
      <c r="O218" s="438">
        <v>1600000</v>
      </c>
    </row>
    <row r="219" spans="1:15" x14ac:dyDescent="0.25">
      <c r="A219" s="630"/>
      <c r="B219" s="646" t="s">
        <v>1</v>
      </c>
      <c r="C219" s="487">
        <f>H219+I219+J219+K219+L219+M219+H221+I221+J221+K221+L221+M221</f>
        <v>1900</v>
      </c>
      <c r="D219" s="648">
        <f>O218+O219+O220+O221</f>
        <v>6400000</v>
      </c>
      <c r="E219" s="649"/>
      <c r="F219" s="839"/>
      <c r="G219" s="840"/>
      <c r="H219" s="45">
        <v>158</v>
      </c>
      <c r="I219" s="45">
        <v>158</v>
      </c>
      <c r="J219" s="45">
        <v>158</v>
      </c>
      <c r="K219" s="45">
        <v>158</v>
      </c>
      <c r="L219" s="45">
        <v>158</v>
      </c>
      <c r="M219" s="45">
        <v>158</v>
      </c>
      <c r="N219" s="53" t="s">
        <v>129</v>
      </c>
      <c r="O219" s="206">
        <v>1600000</v>
      </c>
    </row>
    <row r="220" spans="1:15" x14ac:dyDescent="0.25">
      <c r="A220" s="630"/>
      <c r="B220" s="646"/>
      <c r="C220" s="487"/>
      <c r="D220" s="648"/>
      <c r="E220" s="649"/>
      <c r="F220" s="839"/>
      <c r="G220" s="840"/>
      <c r="H220" s="225" t="s">
        <v>113</v>
      </c>
      <c r="I220" s="225" t="s">
        <v>114</v>
      </c>
      <c r="J220" s="225" t="s">
        <v>115</v>
      </c>
      <c r="K220" s="225" t="s">
        <v>116</v>
      </c>
      <c r="L220" s="225" t="s">
        <v>117</v>
      </c>
      <c r="M220" s="226" t="s">
        <v>118</v>
      </c>
      <c r="N220" s="53" t="s">
        <v>130</v>
      </c>
      <c r="O220" s="206">
        <v>1600000</v>
      </c>
    </row>
    <row r="221" spans="1:15" ht="15.75" thickBot="1" x14ac:dyDescent="0.3">
      <c r="A221" s="630"/>
      <c r="B221" s="646"/>
      <c r="C221" s="487"/>
      <c r="D221" s="648"/>
      <c r="E221" s="649"/>
      <c r="F221" s="841"/>
      <c r="G221" s="842"/>
      <c r="H221" s="46">
        <v>158</v>
      </c>
      <c r="I221" s="46">
        <v>158</v>
      </c>
      <c r="J221" s="46">
        <v>159</v>
      </c>
      <c r="K221" s="46">
        <v>159</v>
      </c>
      <c r="L221" s="46">
        <v>159</v>
      </c>
      <c r="M221" s="46">
        <v>159</v>
      </c>
      <c r="N221" s="54" t="s">
        <v>131</v>
      </c>
      <c r="O221" s="207">
        <v>1600000</v>
      </c>
    </row>
    <row r="222" spans="1:15" x14ac:dyDescent="0.25">
      <c r="A222" s="630"/>
      <c r="B222" s="646"/>
      <c r="C222" s="487"/>
      <c r="D222" s="648"/>
      <c r="E222" s="649"/>
      <c r="F222" s="650" t="s">
        <v>121</v>
      </c>
      <c r="G222" s="651"/>
      <c r="H222" s="227" t="s">
        <v>110</v>
      </c>
      <c r="I222" s="227" t="s">
        <v>109</v>
      </c>
      <c r="J222" s="227" t="s">
        <v>108</v>
      </c>
      <c r="K222" s="227" t="s">
        <v>107</v>
      </c>
      <c r="L222" s="227" t="s">
        <v>106</v>
      </c>
      <c r="M222" s="228" t="s">
        <v>105</v>
      </c>
      <c r="N222" s="309" t="s">
        <v>132</v>
      </c>
      <c r="O222" s="441">
        <v>1600000</v>
      </c>
    </row>
    <row r="223" spans="1:15" x14ac:dyDescent="0.25">
      <c r="A223" s="630"/>
      <c r="B223" s="646"/>
      <c r="C223" s="656">
        <f>H223+I223+J223+K223+L223+M223+H225+I225+J225+K225+L225+M225</f>
        <v>1875</v>
      </c>
      <c r="D223" s="640">
        <f>O222+O223+O224+O225</f>
        <v>6400000</v>
      </c>
      <c r="E223" s="641"/>
      <c r="F223" s="652"/>
      <c r="G223" s="653"/>
      <c r="H223" s="45">
        <v>76</v>
      </c>
      <c r="I223" s="45">
        <v>104</v>
      </c>
      <c r="J223" s="45">
        <v>169</v>
      </c>
      <c r="K223" s="45">
        <v>98</v>
      </c>
      <c r="L223" s="45">
        <v>184</v>
      </c>
      <c r="M223" s="95">
        <v>200</v>
      </c>
      <c r="N223" s="53" t="s">
        <v>129</v>
      </c>
      <c r="O223" s="206">
        <v>1600000</v>
      </c>
    </row>
    <row r="224" spans="1:15" x14ac:dyDescent="0.25">
      <c r="A224" s="630"/>
      <c r="B224" s="646"/>
      <c r="C224" s="656"/>
      <c r="D224" s="640"/>
      <c r="E224" s="641"/>
      <c r="F224" s="652"/>
      <c r="G224" s="653"/>
      <c r="H224" s="225" t="s">
        <v>113</v>
      </c>
      <c r="I224" s="225" t="s">
        <v>114</v>
      </c>
      <c r="J224" s="225" t="s">
        <v>115</v>
      </c>
      <c r="K224" s="225" t="s">
        <v>116</v>
      </c>
      <c r="L224" s="225" t="s">
        <v>117</v>
      </c>
      <c r="M224" s="229" t="s">
        <v>118</v>
      </c>
      <c r="N224" s="53" t="s">
        <v>130</v>
      </c>
      <c r="O224" s="206">
        <v>1600000</v>
      </c>
    </row>
    <row r="225" spans="1:16" ht="15.75" thickBot="1" x14ac:dyDescent="0.3">
      <c r="A225" s="630"/>
      <c r="B225" s="647"/>
      <c r="C225" s="657"/>
      <c r="D225" s="642"/>
      <c r="E225" s="643"/>
      <c r="F225" s="654"/>
      <c r="G225" s="655"/>
      <c r="H225" s="46">
        <v>137</v>
      </c>
      <c r="I225" s="46">
        <v>162</v>
      </c>
      <c r="J225" s="46">
        <v>172</v>
      </c>
      <c r="K225" s="46">
        <v>218</v>
      </c>
      <c r="L225" s="46">
        <v>198</v>
      </c>
      <c r="M225" s="46">
        <v>157</v>
      </c>
      <c r="N225" s="54" t="s">
        <v>131</v>
      </c>
      <c r="O225" s="207">
        <v>1600000</v>
      </c>
    </row>
    <row r="226" spans="1:16" x14ac:dyDescent="0.25">
      <c r="A226" s="630"/>
      <c r="B226" s="585" t="s">
        <v>179</v>
      </c>
      <c r="C226" s="586"/>
      <c r="D226" s="586"/>
      <c r="E226" s="586"/>
      <c r="F226" s="88">
        <v>6800</v>
      </c>
      <c r="G226" s="159" t="s">
        <v>176</v>
      </c>
      <c r="H226" s="160"/>
      <c r="I226" s="160"/>
      <c r="J226" s="91" t="s">
        <v>182</v>
      </c>
      <c r="K226" s="90"/>
      <c r="L226" s="254" t="s">
        <v>217</v>
      </c>
      <c r="M226" s="250"/>
      <c r="N226" s="78"/>
      <c r="O226" s="307">
        <v>1875</v>
      </c>
      <c r="P226" s="277"/>
    </row>
    <row r="227" spans="1:16" ht="15.75" thickBot="1" x14ac:dyDescent="0.3">
      <c r="A227" s="630"/>
      <c r="B227" s="587" t="s">
        <v>186</v>
      </c>
      <c r="C227" s="588"/>
      <c r="D227" s="588"/>
      <c r="E227" s="588"/>
      <c r="F227" s="88"/>
      <c r="G227" s="161" t="s">
        <v>178</v>
      </c>
      <c r="H227" s="162"/>
      <c r="I227" s="94" t="s">
        <v>182</v>
      </c>
      <c r="J227" s="84"/>
      <c r="K227" s="86"/>
      <c r="L227" s="255" t="s">
        <v>218</v>
      </c>
      <c r="M227" s="251"/>
      <c r="N227" s="77"/>
      <c r="O227" s="308">
        <v>2960</v>
      </c>
      <c r="P227" s="278"/>
    </row>
    <row r="228" spans="1:16" x14ac:dyDescent="0.25">
      <c r="A228" s="630"/>
      <c r="B228" s="165"/>
      <c r="C228" s="598" t="s">
        <v>134</v>
      </c>
      <c r="D228" s="598"/>
      <c r="E228" s="598"/>
      <c r="F228" s="598"/>
      <c r="G228" s="598"/>
      <c r="H228" s="598"/>
      <c r="I228" s="598"/>
      <c r="J228" s="598"/>
      <c r="K228" s="598"/>
      <c r="L228" s="598"/>
      <c r="M228" s="599"/>
      <c r="N228" s="631" t="s">
        <v>119</v>
      </c>
      <c r="O228" s="632"/>
    </row>
    <row r="229" spans="1:16" ht="30" customHeight="1" x14ac:dyDescent="0.25">
      <c r="A229" s="630"/>
      <c r="B229" s="166" t="s">
        <v>0</v>
      </c>
      <c r="C229" s="276" t="s">
        <v>182</v>
      </c>
      <c r="D229" s="600" t="s">
        <v>125</v>
      </c>
      <c r="E229" s="601"/>
      <c r="F229" s="602" t="s">
        <v>104</v>
      </c>
      <c r="G229" s="603"/>
      <c r="H229" s="230" t="s">
        <v>110</v>
      </c>
      <c r="I229" s="230" t="s">
        <v>109</v>
      </c>
      <c r="J229" s="230" t="s">
        <v>108</v>
      </c>
      <c r="K229" s="230" t="s">
        <v>107</v>
      </c>
      <c r="L229" s="230" t="s">
        <v>106</v>
      </c>
      <c r="M229" s="231" t="s">
        <v>105</v>
      </c>
      <c r="N229" s="311" t="s">
        <v>132</v>
      </c>
      <c r="O229" s="437">
        <v>1527500</v>
      </c>
    </row>
    <row r="230" spans="1:16" x14ac:dyDescent="0.25">
      <c r="A230" s="630"/>
      <c r="B230" s="595" t="s">
        <v>1</v>
      </c>
      <c r="C230" s="487">
        <f>H230+I230+J230+K230+L230+M230+H232+I232+J232+K232+L232+M232</f>
        <v>2050</v>
      </c>
      <c r="D230" s="596">
        <f>O229+O230+O231+O232</f>
        <v>6110000</v>
      </c>
      <c r="E230" s="597"/>
      <c r="F230" s="604"/>
      <c r="G230" s="605"/>
      <c r="H230" s="22">
        <v>171</v>
      </c>
      <c r="I230" s="22">
        <v>171</v>
      </c>
      <c r="J230" s="22">
        <v>171</v>
      </c>
      <c r="K230" s="22">
        <v>171</v>
      </c>
      <c r="L230" s="22">
        <v>171</v>
      </c>
      <c r="M230" s="22">
        <v>170</v>
      </c>
      <c r="N230" s="55" t="s">
        <v>129</v>
      </c>
      <c r="O230" s="208">
        <v>1527500</v>
      </c>
    </row>
    <row r="231" spans="1:16" x14ac:dyDescent="0.25">
      <c r="A231" s="630"/>
      <c r="B231" s="595"/>
      <c r="C231" s="487"/>
      <c r="D231" s="596"/>
      <c r="E231" s="597"/>
      <c r="F231" s="604"/>
      <c r="G231" s="605"/>
      <c r="H231" s="221" t="s">
        <v>113</v>
      </c>
      <c r="I231" s="221" t="s">
        <v>114</v>
      </c>
      <c r="J231" s="221" t="s">
        <v>115</v>
      </c>
      <c r="K231" s="221" t="s">
        <v>116</v>
      </c>
      <c r="L231" s="221" t="s">
        <v>117</v>
      </c>
      <c r="M231" s="222" t="s">
        <v>118</v>
      </c>
      <c r="N231" s="55" t="s">
        <v>130</v>
      </c>
      <c r="O231" s="208">
        <v>1527500</v>
      </c>
    </row>
    <row r="232" spans="1:16" ht="15.75" thickBot="1" x14ac:dyDescent="0.3">
      <c r="A232" s="630"/>
      <c r="B232" s="595"/>
      <c r="C232" s="487"/>
      <c r="D232" s="596"/>
      <c r="E232" s="597"/>
      <c r="F232" s="606"/>
      <c r="G232" s="607"/>
      <c r="H232" s="22">
        <v>171</v>
      </c>
      <c r="I232" s="22">
        <v>171</v>
      </c>
      <c r="J232" s="22">
        <v>171</v>
      </c>
      <c r="K232" s="22">
        <v>171</v>
      </c>
      <c r="L232" s="22">
        <v>171</v>
      </c>
      <c r="M232" s="44">
        <v>170</v>
      </c>
      <c r="N232" s="56" t="s">
        <v>131</v>
      </c>
      <c r="O232" s="209">
        <v>1527500</v>
      </c>
    </row>
    <row r="233" spans="1:16" x14ac:dyDescent="0.25">
      <c r="A233" s="630"/>
      <c r="B233" s="595"/>
      <c r="C233" s="487"/>
      <c r="D233" s="596"/>
      <c r="E233" s="597"/>
      <c r="F233" s="608" t="s">
        <v>121</v>
      </c>
      <c r="G233" s="609"/>
      <c r="H233" s="230" t="s">
        <v>110</v>
      </c>
      <c r="I233" s="230" t="s">
        <v>109</v>
      </c>
      <c r="J233" s="230" t="s">
        <v>108</v>
      </c>
      <c r="K233" s="230" t="s">
        <v>107</v>
      </c>
      <c r="L233" s="230" t="s">
        <v>106</v>
      </c>
      <c r="M233" s="233" t="s">
        <v>105</v>
      </c>
      <c r="N233" s="313" t="s">
        <v>132</v>
      </c>
      <c r="O233" s="210">
        <v>1527500</v>
      </c>
    </row>
    <row r="234" spans="1:16" x14ac:dyDescent="0.25">
      <c r="A234" s="630"/>
      <c r="B234" s="595"/>
      <c r="C234" s="501">
        <f>H234+I234+J234+K234+L234+M234+H236+I236+J236+K236+L236+M236</f>
        <v>1943</v>
      </c>
      <c r="D234" s="503">
        <f>O233+O234+O235+O236</f>
        <v>6110000</v>
      </c>
      <c r="E234" s="633"/>
      <c r="F234" s="610"/>
      <c r="G234" s="611"/>
      <c r="H234" s="45">
        <v>76</v>
      </c>
      <c r="I234" s="45">
        <v>104</v>
      </c>
      <c r="J234" s="45">
        <v>169</v>
      </c>
      <c r="K234" s="45">
        <v>98</v>
      </c>
      <c r="L234" s="45">
        <v>184</v>
      </c>
      <c r="M234" s="45">
        <v>200</v>
      </c>
      <c r="N234" s="55" t="s">
        <v>129</v>
      </c>
      <c r="O234" s="208">
        <v>1527500</v>
      </c>
    </row>
    <row r="235" spans="1:16" x14ac:dyDescent="0.25">
      <c r="A235" s="630"/>
      <c r="B235" s="595"/>
      <c r="C235" s="501"/>
      <c r="D235" s="503"/>
      <c r="E235" s="633"/>
      <c r="F235" s="610"/>
      <c r="G235" s="611"/>
      <c r="H235" s="225" t="s">
        <v>113</v>
      </c>
      <c r="I235" s="225" t="s">
        <v>114</v>
      </c>
      <c r="J235" s="225" t="s">
        <v>115</v>
      </c>
      <c r="K235" s="225" t="s">
        <v>116</v>
      </c>
      <c r="L235" s="225" t="s">
        <v>117</v>
      </c>
      <c r="M235" s="229" t="s">
        <v>118</v>
      </c>
      <c r="N235" s="55" t="s">
        <v>130</v>
      </c>
      <c r="O235" s="208">
        <v>1527500</v>
      </c>
    </row>
    <row r="236" spans="1:16" ht="15.75" thickBot="1" x14ac:dyDescent="0.3">
      <c r="A236" s="630"/>
      <c r="B236" s="595"/>
      <c r="C236" s="501"/>
      <c r="D236" s="503"/>
      <c r="E236" s="633"/>
      <c r="F236" s="612"/>
      <c r="G236" s="613"/>
      <c r="H236" s="46">
        <v>137</v>
      </c>
      <c r="I236" s="46">
        <f>162+3</f>
        <v>165</v>
      </c>
      <c r="J236" s="46">
        <f>172+12</f>
        <v>184</v>
      </c>
      <c r="K236" s="46">
        <f>218+8</f>
        <v>226</v>
      </c>
      <c r="L236" s="46">
        <f>198+28</f>
        <v>226</v>
      </c>
      <c r="M236" s="46">
        <f>157+17</f>
        <v>174</v>
      </c>
      <c r="N236" s="56" t="s">
        <v>131</v>
      </c>
      <c r="O236" s="209">
        <v>1527500</v>
      </c>
    </row>
    <row r="237" spans="1:16" x14ac:dyDescent="0.25">
      <c r="A237" s="630"/>
      <c r="B237" s="589" t="s">
        <v>179</v>
      </c>
      <c r="C237" s="586"/>
      <c r="D237" s="586"/>
      <c r="E237" s="586"/>
      <c r="F237" s="88">
        <v>5000</v>
      </c>
      <c r="G237" s="159" t="s">
        <v>176</v>
      </c>
      <c r="H237" s="160"/>
      <c r="I237" s="160"/>
      <c r="J237" s="91" t="s">
        <v>182</v>
      </c>
      <c r="K237" s="90"/>
      <c r="L237" s="279" t="s">
        <v>219</v>
      </c>
      <c r="M237" s="160"/>
      <c r="N237" s="268"/>
      <c r="O237" s="307">
        <v>1943</v>
      </c>
    </row>
    <row r="238" spans="1:16" ht="15.75" thickBot="1" x14ac:dyDescent="0.3">
      <c r="A238" s="630"/>
      <c r="B238" s="590" t="s">
        <v>186</v>
      </c>
      <c r="C238" s="591"/>
      <c r="D238" s="591"/>
      <c r="E238" s="591"/>
      <c r="F238" s="87"/>
      <c r="G238" s="167" t="s">
        <v>178</v>
      </c>
      <c r="H238" s="162"/>
      <c r="I238" s="92" t="s">
        <v>182</v>
      </c>
      <c r="J238" s="84"/>
      <c r="K238" s="86"/>
      <c r="L238" s="255" t="s">
        <v>216</v>
      </c>
      <c r="M238" s="251"/>
      <c r="N238" s="253"/>
      <c r="O238" s="308">
        <v>1875</v>
      </c>
    </row>
    <row r="239" spans="1:16" x14ac:dyDescent="0.25">
      <c r="A239" s="375"/>
      <c r="B239" s="165"/>
      <c r="C239" s="598" t="s">
        <v>233</v>
      </c>
      <c r="D239" s="598"/>
      <c r="E239" s="598"/>
      <c r="F239" s="598"/>
      <c r="G239" s="598"/>
      <c r="H239" s="598"/>
      <c r="I239" s="598"/>
      <c r="J239" s="598"/>
      <c r="K239" s="598"/>
      <c r="L239" s="598"/>
      <c r="M239" s="599"/>
      <c r="N239" s="631" t="s">
        <v>119</v>
      </c>
      <c r="O239" s="632"/>
    </row>
    <row r="240" spans="1:16" ht="30" x14ac:dyDescent="0.25">
      <c r="A240" s="375"/>
      <c r="B240" s="166" t="s">
        <v>0</v>
      </c>
      <c r="C240" s="280" t="s">
        <v>236</v>
      </c>
      <c r="D240" s="600" t="s">
        <v>125</v>
      </c>
      <c r="E240" s="601"/>
      <c r="F240" s="602" t="s">
        <v>104</v>
      </c>
      <c r="G240" s="603"/>
      <c r="H240" s="230" t="s">
        <v>110</v>
      </c>
      <c r="I240" s="230" t="s">
        <v>109</v>
      </c>
      <c r="J240" s="230" t="s">
        <v>108</v>
      </c>
      <c r="K240" s="230" t="s">
        <v>107</v>
      </c>
      <c r="L240" s="230" t="s">
        <v>106</v>
      </c>
      <c r="M240" s="231" t="s">
        <v>105</v>
      </c>
      <c r="N240" s="311" t="s">
        <v>132</v>
      </c>
      <c r="O240" s="442">
        <v>1421935.7649999999</v>
      </c>
    </row>
    <row r="241" spans="1:15" ht="21.75" customHeight="1" x14ac:dyDescent="0.25">
      <c r="A241" s="375"/>
      <c r="B241" s="595" t="s">
        <v>230</v>
      </c>
      <c r="C241" s="487">
        <f>H241+I241+J241+K241+L241+M241+H243+I243+J243+K243+L243+M243</f>
        <v>5000</v>
      </c>
      <c r="D241" s="596">
        <f>O240+O241+O242+O243</f>
        <v>5687743.0599999996</v>
      </c>
      <c r="E241" s="597"/>
      <c r="F241" s="604"/>
      <c r="G241" s="605"/>
      <c r="H241" s="22">
        <v>416</v>
      </c>
      <c r="I241" s="22">
        <v>416</v>
      </c>
      <c r="J241" s="22">
        <v>416</v>
      </c>
      <c r="K241" s="22">
        <v>416</v>
      </c>
      <c r="L241" s="22">
        <v>416</v>
      </c>
      <c r="M241" s="22">
        <v>416</v>
      </c>
      <c r="N241" s="55" t="s">
        <v>129</v>
      </c>
      <c r="O241" s="442">
        <v>1421935.7649999999</v>
      </c>
    </row>
    <row r="242" spans="1:15" ht="24" customHeight="1" x14ac:dyDescent="0.25">
      <c r="A242" s="375"/>
      <c r="B242" s="595"/>
      <c r="C242" s="487"/>
      <c r="D242" s="596"/>
      <c r="E242" s="597"/>
      <c r="F242" s="604"/>
      <c r="G242" s="605"/>
      <c r="H242" s="221" t="s">
        <v>113</v>
      </c>
      <c r="I242" s="221" t="s">
        <v>114</v>
      </c>
      <c r="J242" s="221" t="s">
        <v>115</v>
      </c>
      <c r="K242" s="221" t="s">
        <v>116</v>
      </c>
      <c r="L242" s="221" t="s">
        <v>117</v>
      </c>
      <c r="M242" s="222" t="s">
        <v>118</v>
      </c>
      <c r="N242" s="55" t="s">
        <v>130</v>
      </c>
      <c r="O242" s="442">
        <v>1421935.7649999999</v>
      </c>
    </row>
    <row r="243" spans="1:15" ht="15.75" thickBot="1" x14ac:dyDescent="0.3">
      <c r="A243" s="375"/>
      <c r="B243" s="595"/>
      <c r="C243" s="487"/>
      <c r="D243" s="596"/>
      <c r="E243" s="597"/>
      <c r="F243" s="606"/>
      <c r="G243" s="607"/>
      <c r="H243" s="22">
        <v>416</v>
      </c>
      <c r="I243" s="22">
        <v>416</v>
      </c>
      <c r="J243" s="22">
        <v>416</v>
      </c>
      <c r="K243" s="22">
        <v>416</v>
      </c>
      <c r="L243" s="22">
        <v>416</v>
      </c>
      <c r="M243" s="22">
        <v>424</v>
      </c>
      <c r="N243" s="56" t="s">
        <v>131</v>
      </c>
      <c r="O243" s="443">
        <v>1421935.7649999999</v>
      </c>
    </row>
    <row r="244" spans="1:15" x14ac:dyDescent="0.25">
      <c r="A244" s="375"/>
      <c r="B244" s="595"/>
      <c r="C244" s="487"/>
      <c r="D244" s="596"/>
      <c r="E244" s="597"/>
      <c r="F244" s="608" t="s">
        <v>121</v>
      </c>
      <c r="G244" s="609"/>
      <c r="H244" s="230" t="s">
        <v>110</v>
      </c>
      <c r="I244" s="230" t="s">
        <v>109</v>
      </c>
      <c r="J244" s="230" t="s">
        <v>108</v>
      </c>
      <c r="K244" s="230" t="s">
        <v>107</v>
      </c>
      <c r="L244" s="230" t="s">
        <v>106</v>
      </c>
      <c r="M244" s="233" t="s">
        <v>105</v>
      </c>
      <c r="N244" s="313" t="s">
        <v>132</v>
      </c>
      <c r="O244" s="440">
        <v>1421935.76</v>
      </c>
    </row>
    <row r="245" spans="1:15" ht="21" customHeight="1" x14ac:dyDescent="0.25">
      <c r="A245" s="375"/>
      <c r="B245" s="595"/>
      <c r="C245" s="501">
        <f>H245+I245+J245+K245+L245+M245+H247+I247+J247+K247+L247+M247</f>
        <v>3167</v>
      </c>
      <c r="D245" s="503">
        <f>O244+O245+O246+O247</f>
        <v>5687743.0600000005</v>
      </c>
      <c r="E245" s="633"/>
      <c r="F245" s="610"/>
      <c r="G245" s="611"/>
      <c r="H245" s="22">
        <v>257</v>
      </c>
      <c r="I245" s="22">
        <v>264</v>
      </c>
      <c r="J245" s="22">
        <v>255</v>
      </c>
      <c r="K245" s="22">
        <v>330</v>
      </c>
      <c r="L245" s="22">
        <v>117</v>
      </c>
      <c r="M245" s="23">
        <v>182</v>
      </c>
      <c r="N245" s="55" t="s">
        <v>129</v>
      </c>
      <c r="O245" s="437">
        <v>1421935.76</v>
      </c>
    </row>
    <row r="246" spans="1:15" x14ac:dyDescent="0.25">
      <c r="A246" s="375"/>
      <c r="B246" s="595"/>
      <c r="C246" s="501"/>
      <c r="D246" s="503"/>
      <c r="E246" s="633"/>
      <c r="F246" s="610"/>
      <c r="G246" s="611"/>
      <c r="H246" s="221" t="s">
        <v>113</v>
      </c>
      <c r="I246" s="221" t="s">
        <v>114</v>
      </c>
      <c r="J246" s="221" t="s">
        <v>115</v>
      </c>
      <c r="K246" s="221" t="s">
        <v>116</v>
      </c>
      <c r="L246" s="221" t="s">
        <v>117</v>
      </c>
      <c r="M246" s="232" t="s">
        <v>118</v>
      </c>
      <c r="N246" s="55" t="s">
        <v>130</v>
      </c>
      <c r="O246" s="437">
        <v>1421935.77</v>
      </c>
    </row>
    <row r="247" spans="1:15" ht="21.75" customHeight="1" thickBot="1" x14ac:dyDescent="0.3">
      <c r="A247" s="375"/>
      <c r="B247" s="595"/>
      <c r="C247" s="501"/>
      <c r="D247" s="503"/>
      <c r="E247" s="633"/>
      <c r="F247" s="612"/>
      <c r="G247" s="613"/>
      <c r="H247" s="44">
        <v>265</v>
      </c>
      <c r="I247" s="44">
        <v>184</v>
      </c>
      <c r="J247" s="44">
        <v>419</v>
      </c>
      <c r="K247" s="44">
        <v>226</v>
      </c>
      <c r="L247" s="44">
        <v>373</v>
      </c>
      <c r="M247" s="85">
        <v>295</v>
      </c>
      <c r="N247" s="56" t="s">
        <v>131</v>
      </c>
      <c r="O247" s="437">
        <v>1421935.77</v>
      </c>
    </row>
    <row r="248" spans="1:15" ht="23.25" customHeight="1" x14ac:dyDescent="0.25">
      <c r="A248" s="375"/>
      <c r="B248" s="589" t="s">
        <v>179</v>
      </c>
      <c r="C248" s="586"/>
      <c r="D248" s="586"/>
      <c r="E248" s="586"/>
      <c r="F248" s="88">
        <v>5000</v>
      </c>
      <c r="G248" s="159" t="s">
        <v>176</v>
      </c>
      <c r="H248" s="160"/>
      <c r="I248" s="160"/>
      <c r="J248" s="91" t="s">
        <v>183</v>
      </c>
      <c r="K248" s="90"/>
      <c r="L248" s="279" t="s">
        <v>231</v>
      </c>
      <c r="M248" s="160"/>
      <c r="N248" s="268"/>
      <c r="O248" s="307">
        <v>5000</v>
      </c>
    </row>
    <row r="249" spans="1:15" ht="21.75" customHeight="1" thickBot="1" x14ac:dyDescent="0.3">
      <c r="A249" s="375"/>
      <c r="B249" s="590" t="s">
        <v>186</v>
      </c>
      <c r="C249" s="591"/>
      <c r="D249" s="591"/>
      <c r="E249" s="591"/>
      <c r="F249" s="87"/>
      <c r="G249" s="167" t="s">
        <v>178</v>
      </c>
      <c r="H249" s="162"/>
      <c r="I249" s="92" t="s">
        <v>185</v>
      </c>
      <c r="J249" s="84"/>
      <c r="K249" s="86"/>
      <c r="L249" s="255" t="s">
        <v>232</v>
      </c>
      <c r="M249" s="251"/>
      <c r="N249" s="253"/>
      <c r="O249" s="308">
        <v>3167</v>
      </c>
    </row>
    <row r="250" spans="1:15" ht="21.75" customHeight="1" x14ac:dyDescent="0.25">
      <c r="A250" s="382"/>
      <c r="B250" s="928" t="s">
        <v>330</v>
      </c>
      <c r="C250" s="928"/>
      <c r="D250" s="928"/>
      <c r="E250" s="928"/>
      <c r="F250" s="928"/>
      <c r="G250" s="928"/>
      <c r="H250" s="928"/>
      <c r="I250" s="928"/>
      <c r="J250" s="928"/>
      <c r="K250" s="928"/>
      <c r="L250" s="928"/>
      <c r="M250" s="928"/>
      <c r="N250" s="928"/>
      <c r="O250" s="415"/>
    </row>
    <row r="251" spans="1:15" ht="21.75" customHeight="1" x14ac:dyDescent="0.25">
      <c r="A251" s="382"/>
      <c r="B251" s="929" t="s">
        <v>323</v>
      </c>
      <c r="C251" s="930"/>
      <c r="D251" s="930"/>
      <c r="E251" s="930"/>
      <c r="F251" s="930"/>
      <c r="G251" s="930"/>
      <c r="H251" s="930"/>
      <c r="I251" s="930"/>
      <c r="J251" s="930"/>
      <c r="K251" s="930"/>
      <c r="L251" s="930"/>
      <c r="M251" s="930"/>
      <c r="N251" s="931"/>
      <c r="O251" s="205"/>
    </row>
    <row r="252" spans="1:15" ht="21.75" customHeight="1" thickBot="1" x14ac:dyDescent="0.3">
      <c r="A252" s="382"/>
      <c r="B252" s="932" t="s">
        <v>326</v>
      </c>
      <c r="C252" s="933"/>
      <c r="D252" s="933"/>
      <c r="E252" s="933"/>
      <c r="F252" s="934"/>
      <c r="G252" s="935" t="s">
        <v>104</v>
      </c>
      <c r="H252" s="936"/>
      <c r="I252" s="936"/>
      <c r="J252" s="936"/>
      <c r="K252" s="936"/>
      <c r="L252" s="936"/>
      <c r="M252" s="936"/>
      <c r="N252" s="937"/>
      <c r="O252" s="418"/>
    </row>
    <row r="253" spans="1:15" ht="30" customHeight="1" thickBot="1" x14ac:dyDescent="0.3">
      <c r="A253" s="382"/>
      <c r="B253" s="416" t="s">
        <v>0</v>
      </c>
      <c r="C253" s="938" t="s">
        <v>103</v>
      </c>
      <c r="D253" s="938"/>
      <c r="E253" s="938"/>
      <c r="F253" s="417" t="s">
        <v>111</v>
      </c>
      <c r="G253" s="939" t="s">
        <v>112</v>
      </c>
      <c r="H253" s="406" t="s">
        <v>110</v>
      </c>
      <c r="I253" s="406" t="s">
        <v>109</v>
      </c>
      <c r="J253" s="406" t="s">
        <v>108</v>
      </c>
      <c r="K253" s="406" t="s">
        <v>107</v>
      </c>
      <c r="L253" s="406" t="s">
        <v>106</v>
      </c>
      <c r="M253" s="406" t="s">
        <v>105</v>
      </c>
      <c r="N253" s="419"/>
      <c r="O253" s="418" t="s">
        <v>152</v>
      </c>
    </row>
    <row r="254" spans="1:15" ht="21.75" customHeight="1" x14ac:dyDescent="0.25">
      <c r="A254" s="382"/>
      <c r="B254" s="487" t="s">
        <v>325</v>
      </c>
      <c r="C254" s="667" t="s">
        <v>324</v>
      </c>
      <c r="D254" s="668"/>
      <c r="E254" s="669"/>
      <c r="F254" s="584" t="s">
        <v>6</v>
      </c>
      <c r="G254" s="940"/>
      <c r="H254" s="22"/>
      <c r="I254" s="22"/>
      <c r="J254" s="22"/>
      <c r="K254" s="22"/>
      <c r="L254" s="22"/>
      <c r="M254" s="22"/>
      <c r="N254" s="23"/>
      <c r="O254" s="942">
        <v>0.5</v>
      </c>
    </row>
    <row r="255" spans="1:15" ht="21.75" customHeight="1" x14ac:dyDescent="0.25">
      <c r="A255" s="382"/>
      <c r="B255" s="487"/>
      <c r="C255" s="670"/>
      <c r="D255" s="671"/>
      <c r="E255" s="672"/>
      <c r="F255" s="584"/>
      <c r="G255" s="940"/>
      <c r="H255" s="409" t="s">
        <v>113</v>
      </c>
      <c r="I255" s="409" t="s">
        <v>114</v>
      </c>
      <c r="J255" s="409" t="s">
        <v>115</v>
      </c>
      <c r="K255" s="409" t="s">
        <v>116</v>
      </c>
      <c r="L255" s="409" t="s">
        <v>117</v>
      </c>
      <c r="M255" s="409" t="s">
        <v>118</v>
      </c>
      <c r="N255" s="420" t="s">
        <v>58</v>
      </c>
      <c r="O255" s="943"/>
    </row>
    <row r="256" spans="1:15" ht="21.75" customHeight="1" thickBot="1" x14ac:dyDescent="0.3">
      <c r="A256" s="382"/>
      <c r="B256" s="487"/>
      <c r="C256" s="670"/>
      <c r="D256" s="671"/>
      <c r="E256" s="672"/>
      <c r="F256" s="584"/>
      <c r="G256" s="941"/>
      <c r="H256" s="22"/>
      <c r="I256" s="22"/>
      <c r="J256" s="22"/>
      <c r="K256" s="22"/>
      <c r="L256" s="22"/>
      <c r="M256" s="427">
        <v>0.5</v>
      </c>
      <c r="N256" s="39"/>
      <c r="O256" s="944"/>
    </row>
    <row r="257" spans="1:15" ht="21.75" customHeight="1" x14ac:dyDescent="0.25">
      <c r="A257" s="382"/>
      <c r="B257" s="487"/>
      <c r="C257" s="670"/>
      <c r="D257" s="671"/>
      <c r="E257" s="672"/>
      <c r="F257" s="584"/>
      <c r="G257" s="945" t="s">
        <v>119</v>
      </c>
      <c r="H257" s="406" t="s">
        <v>110</v>
      </c>
      <c r="I257" s="406" t="s">
        <v>109</v>
      </c>
      <c r="J257" s="406" t="s">
        <v>108</v>
      </c>
      <c r="K257" s="406" t="s">
        <v>107</v>
      </c>
      <c r="L257" s="406" t="s">
        <v>106</v>
      </c>
      <c r="M257" s="406" t="s">
        <v>105</v>
      </c>
      <c r="N257" s="419"/>
      <c r="O257" s="683"/>
    </row>
    <row r="258" spans="1:15" ht="21.75" customHeight="1" x14ac:dyDescent="0.25">
      <c r="A258" s="382"/>
      <c r="B258" s="487"/>
      <c r="C258" s="670"/>
      <c r="D258" s="671"/>
      <c r="E258" s="672"/>
      <c r="F258" s="584"/>
      <c r="G258" s="946"/>
      <c r="H258" s="28"/>
      <c r="I258" s="28"/>
      <c r="J258" s="28"/>
      <c r="K258" s="28"/>
      <c r="L258" s="28"/>
      <c r="M258" s="28"/>
      <c r="N258" s="23"/>
      <c r="O258" s="684"/>
    </row>
    <row r="259" spans="1:15" ht="21.75" customHeight="1" x14ac:dyDescent="0.25">
      <c r="A259" s="382"/>
      <c r="B259" s="487"/>
      <c r="C259" s="670"/>
      <c r="D259" s="671"/>
      <c r="E259" s="672"/>
      <c r="F259" s="584"/>
      <c r="G259" s="946"/>
      <c r="H259" s="408" t="s">
        <v>113</v>
      </c>
      <c r="I259" s="408" t="s">
        <v>114</v>
      </c>
      <c r="J259" s="408" t="s">
        <v>115</v>
      </c>
      <c r="K259" s="408" t="s">
        <v>116</v>
      </c>
      <c r="L259" s="408" t="s">
        <v>117</v>
      </c>
      <c r="M259" s="408" t="s">
        <v>118</v>
      </c>
      <c r="N259" s="420" t="s">
        <v>58</v>
      </c>
      <c r="O259" s="684"/>
    </row>
    <row r="260" spans="1:15" ht="21.75" customHeight="1" thickBot="1" x14ac:dyDescent="0.3">
      <c r="A260" s="382"/>
      <c r="B260" s="487"/>
      <c r="C260" s="814"/>
      <c r="D260" s="815"/>
      <c r="E260" s="816"/>
      <c r="F260" s="584"/>
      <c r="G260" s="947"/>
      <c r="H260" s="29"/>
      <c r="I260" s="29"/>
      <c r="J260" s="29"/>
      <c r="K260" s="29"/>
      <c r="L260" s="29"/>
      <c r="M260" s="29">
        <v>30000</v>
      </c>
      <c r="N260" s="30">
        <f>H258+I258+J258+K258+L258+M258+H260+I260+J260+K260+L260+M260</f>
        <v>30000</v>
      </c>
      <c r="O260" s="685"/>
    </row>
    <row r="261" spans="1:15" ht="21.75" customHeight="1" thickBot="1" x14ac:dyDescent="0.3">
      <c r="A261" s="382"/>
      <c r="B261" s="932" t="s">
        <v>326</v>
      </c>
      <c r="C261" s="933"/>
      <c r="D261" s="933"/>
      <c r="E261" s="933"/>
      <c r="F261" s="934"/>
      <c r="G261" s="935" t="s">
        <v>121</v>
      </c>
      <c r="H261" s="948"/>
      <c r="I261" s="948"/>
      <c r="J261" s="948"/>
      <c r="K261" s="948"/>
      <c r="L261" s="948"/>
      <c r="M261" s="948"/>
      <c r="N261" s="937"/>
      <c r="O261" s="302">
        <f>O262/O254</f>
        <v>0</v>
      </c>
    </row>
    <row r="262" spans="1:15" ht="36" customHeight="1" x14ac:dyDescent="0.25">
      <c r="A262" s="382"/>
      <c r="B262" s="416" t="s">
        <v>0</v>
      </c>
      <c r="C262" s="938" t="s">
        <v>103</v>
      </c>
      <c r="D262" s="938"/>
      <c r="E262" s="938"/>
      <c r="F262" s="417" t="s">
        <v>111</v>
      </c>
      <c r="G262" s="939" t="s">
        <v>112</v>
      </c>
      <c r="H262" s="406" t="s">
        <v>110</v>
      </c>
      <c r="I262" s="406" t="s">
        <v>109</v>
      </c>
      <c r="J262" s="406" t="s">
        <v>108</v>
      </c>
      <c r="K262" s="406" t="s">
        <v>107</v>
      </c>
      <c r="L262" s="406" t="s">
        <v>106</v>
      </c>
      <c r="M262" s="406" t="s">
        <v>105</v>
      </c>
      <c r="N262" s="419"/>
      <c r="O262" s="683">
        <v>0</v>
      </c>
    </row>
    <row r="263" spans="1:15" ht="21.75" customHeight="1" x14ac:dyDescent="0.25">
      <c r="A263" s="382"/>
      <c r="B263" s="487" t="s">
        <v>325</v>
      </c>
      <c r="C263" s="667" t="s">
        <v>324</v>
      </c>
      <c r="D263" s="668"/>
      <c r="E263" s="669"/>
      <c r="F263" s="584" t="s">
        <v>6</v>
      </c>
      <c r="G263" s="940"/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3"/>
      <c r="O263" s="684"/>
    </row>
    <row r="264" spans="1:15" ht="21.75" customHeight="1" x14ac:dyDescent="0.25">
      <c r="A264" s="382"/>
      <c r="B264" s="487"/>
      <c r="C264" s="670"/>
      <c r="D264" s="671"/>
      <c r="E264" s="672"/>
      <c r="F264" s="584"/>
      <c r="G264" s="940"/>
      <c r="H264" s="409" t="s">
        <v>113</v>
      </c>
      <c r="I264" s="409" t="s">
        <v>114</v>
      </c>
      <c r="J264" s="409" t="s">
        <v>115</v>
      </c>
      <c r="K264" s="409" t="s">
        <v>116</v>
      </c>
      <c r="L264" s="409" t="s">
        <v>117</v>
      </c>
      <c r="M264" s="409" t="s">
        <v>118</v>
      </c>
      <c r="N264" s="420" t="s">
        <v>58</v>
      </c>
      <c r="O264" s="684"/>
    </row>
    <row r="265" spans="1:15" ht="21.75" customHeight="1" thickBot="1" x14ac:dyDescent="0.3">
      <c r="A265" s="382"/>
      <c r="B265" s="487"/>
      <c r="C265" s="670"/>
      <c r="D265" s="671"/>
      <c r="E265" s="672"/>
      <c r="F265" s="584"/>
      <c r="G265" s="941"/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39">
        <f>H263+I263+J263+K263+L263+M263+H265+I265+J265+K265+L265+M265</f>
        <v>0</v>
      </c>
      <c r="O265" s="685"/>
    </row>
    <row r="266" spans="1:15" ht="21.75" customHeight="1" x14ac:dyDescent="0.25">
      <c r="A266" s="382"/>
      <c r="B266" s="487"/>
      <c r="C266" s="670"/>
      <c r="D266" s="671"/>
      <c r="E266" s="672"/>
      <c r="F266" s="584"/>
      <c r="G266" s="945" t="s">
        <v>119</v>
      </c>
      <c r="H266" s="406" t="s">
        <v>110</v>
      </c>
      <c r="I266" s="406" t="s">
        <v>109</v>
      </c>
      <c r="J266" s="406" t="s">
        <v>108</v>
      </c>
      <c r="K266" s="406" t="s">
        <v>107</v>
      </c>
      <c r="L266" s="406" t="s">
        <v>106</v>
      </c>
      <c r="M266" s="406" t="s">
        <v>105</v>
      </c>
      <c r="N266" s="419"/>
      <c r="O266" s="683"/>
    </row>
    <row r="267" spans="1:15" ht="21.75" customHeight="1" x14ac:dyDescent="0.25">
      <c r="A267" s="382"/>
      <c r="B267" s="487"/>
      <c r="C267" s="670"/>
      <c r="D267" s="671"/>
      <c r="E267" s="672"/>
      <c r="F267" s="584"/>
      <c r="G267" s="946"/>
      <c r="H267" s="28">
        <v>0</v>
      </c>
      <c r="I267" s="28">
        <v>0</v>
      </c>
      <c r="J267" s="28"/>
      <c r="K267" s="28"/>
      <c r="L267" s="28">
        <v>0</v>
      </c>
      <c r="M267" s="28">
        <v>0</v>
      </c>
      <c r="N267" s="23"/>
      <c r="O267" s="684"/>
    </row>
    <row r="268" spans="1:15" ht="21.75" customHeight="1" x14ac:dyDescent="0.25">
      <c r="A268" s="382"/>
      <c r="B268" s="487"/>
      <c r="C268" s="670"/>
      <c r="D268" s="671"/>
      <c r="E268" s="672"/>
      <c r="F268" s="584"/>
      <c r="G268" s="946"/>
      <c r="H268" s="408" t="s">
        <v>113</v>
      </c>
      <c r="I268" s="408" t="s">
        <v>114</v>
      </c>
      <c r="J268" s="408" t="s">
        <v>115</v>
      </c>
      <c r="K268" s="408" t="s">
        <v>116</v>
      </c>
      <c r="L268" s="408" t="s">
        <v>117</v>
      </c>
      <c r="M268" s="408" t="s">
        <v>118</v>
      </c>
      <c r="N268" s="421" t="s">
        <v>58</v>
      </c>
      <c r="O268" s="684"/>
    </row>
    <row r="269" spans="1:15" ht="21.75" customHeight="1" thickBot="1" x14ac:dyDescent="0.3">
      <c r="A269" s="382"/>
      <c r="B269" s="487"/>
      <c r="C269" s="814"/>
      <c r="D269" s="815"/>
      <c r="E269" s="816"/>
      <c r="F269" s="584"/>
      <c r="G269" s="947"/>
      <c r="H269" s="29"/>
      <c r="I269" s="29"/>
      <c r="J269" s="29"/>
      <c r="K269" s="29"/>
      <c r="L269" s="28"/>
      <c r="M269" s="28"/>
      <c r="N269" s="30">
        <f>H267+I267+J267+K267+L267+M267+H269+I269+J269+K269+L269+M269</f>
        <v>0</v>
      </c>
      <c r="O269" s="685"/>
    </row>
    <row r="270" spans="1:15" ht="21.75" customHeight="1" x14ac:dyDescent="0.25">
      <c r="A270" s="382"/>
      <c r="B270" s="462" t="s">
        <v>179</v>
      </c>
      <c r="C270" s="463"/>
      <c r="D270" s="463"/>
      <c r="E270" s="463"/>
      <c r="F270" s="93">
        <v>317</v>
      </c>
      <c r="G270" s="411" t="s">
        <v>176</v>
      </c>
      <c r="H270" s="412"/>
      <c r="I270" s="412"/>
      <c r="J270" s="91" t="s">
        <v>328</v>
      </c>
      <c r="K270" s="90"/>
      <c r="L270" s="422"/>
      <c r="M270" s="423"/>
      <c r="N270" s="303"/>
      <c r="O270" s="203"/>
    </row>
    <row r="271" spans="1:15" ht="21.75" customHeight="1" thickBot="1" x14ac:dyDescent="0.3">
      <c r="A271" s="382"/>
      <c r="B271" s="587" t="s">
        <v>327</v>
      </c>
      <c r="C271" s="588"/>
      <c r="D271" s="588"/>
      <c r="E271" s="588"/>
      <c r="F271" s="88">
        <v>10</v>
      </c>
      <c r="G271" s="424" t="s">
        <v>178</v>
      </c>
      <c r="H271" s="425"/>
      <c r="I271" s="94" t="s">
        <v>328</v>
      </c>
      <c r="J271" s="84"/>
      <c r="K271" s="86"/>
      <c r="L271" s="426"/>
      <c r="M271" s="426"/>
      <c r="N271" s="281"/>
      <c r="O271" s="304"/>
    </row>
    <row r="272" spans="1:15" ht="21.75" customHeight="1" x14ac:dyDescent="0.25">
      <c r="A272" s="382"/>
      <c r="B272" s="402"/>
      <c r="C272" s="403" t="s">
        <v>322</v>
      </c>
      <c r="D272" s="403"/>
      <c r="E272" s="403"/>
      <c r="F272" s="403"/>
      <c r="G272" s="403"/>
      <c r="H272" s="403"/>
      <c r="I272" s="403"/>
      <c r="J272" s="403"/>
      <c r="K272" s="403"/>
      <c r="L272" s="403"/>
      <c r="M272" s="404"/>
      <c r="N272" s="464" t="s">
        <v>119</v>
      </c>
      <c r="O272" s="465"/>
    </row>
    <row r="273" spans="1:15" ht="21.75" customHeight="1" x14ac:dyDescent="0.25">
      <c r="A273" s="382"/>
      <c r="B273" s="405"/>
      <c r="C273" s="470" t="s">
        <v>329</v>
      </c>
      <c r="D273" s="470"/>
      <c r="E273" s="470"/>
      <c r="F273" s="470"/>
      <c r="G273" s="470"/>
      <c r="H273" s="470"/>
      <c r="I273" s="470"/>
      <c r="J273" s="470"/>
      <c r="K273" s="470"/>
      <c r="L273" s="470"/>
      <c r="M273" s="471"/>
      <c r="N273" s="466"/>
      <c r="O273" s="467"/>
    </row>
    <row r="274" spans="1:15" ht="21.75" customHeight="1" thickBot="1" x14ac:dyDescent="0.3">
      <c r="A274" s="382"/>
      <c r="B274" s="472" t="s">
        <v>0</v>
      </c>
      <c r="C274" s="474" t="s">
        <v>332</v>
      </c>
      <c r="D274" s="476" t="s">
        <v>125</v>
      </c>
      <c r="E274" s="476"/>
      <c r="F274" s="478" t="s">
        <v>112</v>
      </c>
      <c r="G274" s="479"/>
      <c r="H274" s="480" t="s">
        <v>135</v>
      </c>
      <c r="I274" s="478"/>
      <c r="J274" s="478"/>
      <c r="K274" s="478"/>
      <c r="L274" s="478"/>
      <c r="M274" s="478"/>
      <c r="N274" s="468"/>
      <c r="O274" s="469"/>
    </row>
    <row r="275" spans="1:15" ht="21.75" customHeight="1" x14ac:dyDescent="0.25">
      <c r="A275" s="382"/>
      <c r="B275" s="473"/>
      <c r="C275" s="475"/>
      <c r="D275" s="477"/>
      <c r="E275" s="477"/>
      <c r="F275" s="481" t="s">
        <v>104</v>
      </c>
      <c r="G275" s="482"/>
      <c r="H275" s="406" t="s">
        <v>110</v>
      </c>
      <c r="I275" s="406" t="s">
        <v>109</v>
      </c>
      <c r="J275" s="406" t="s">
        <v>108</v>
      </c>
      <c r="K275" s="406" t="s">
        <v>107</v>
      </c>
      <c r="L275" s="406" t="s">
        <v>106</v>
      </c>
      <c r="M275" s="407" t="s">
        <v>105</v>
      </c>
      <c r="N275" s="312" t="s">
        <v>132</v>
      </c>
      <c r="O275" s="190"/>
    </row>
    <row r="276" spans="1:15" ht="21.75" customHeight="1" x14ac:dyDescent="0.25">
      <c r="A276" s="382"/>
      <c r="B276" s="487" t="s">
        <v>1</v>
      </c>
      <c r="C276" s="487">
        <f>H276+I276+J276+K276+L276+M276+H278+I278+J278+K278+L278+M278</f>
        <v>1</v>
      </c>
      <c r="D276" s="489">
        <f>O275+O276+O277+O278</f>
        <v>13000</v>
      </c>
      <c r="E276" s="490"/>
      <c r="F276" s="483"/>
      <c r="G276" s="484"/>
      <c r="H276" s="22"/>
      <c r="I276" s="22"/>
      <c r="J276" s="22"/>
      <c r="K276" s="22"/>
      <c r="L276" s="22"/>
      <c r="M276" s="22"/>
      <c r="N276" s="48" t="s">
        <v>129</v>
      </c>
      <c r="O276" s="191"/>
    </row>
    <row r="277" spans="1:15" ht="21.75" customHeight="1" x14ac:dyDescent="0.25">
      <c r="A277" s="382"/>
      <c r="B277" s="487"/>
      <c r="C277" s="487"/>
      <c r="D277" s="491"/>
      <c r="E277" s="492"/>
      <c r="F277" s="483"/>
      <c r="G277" s="484"/>
      <c r="H277" s="409" t="s">
        <v>113</v>
      </c>
      <c r="I277" s="409" t="s">
        <v>114</v>
      </c>
      <c r="J277" s="409" t="s">
        <v>115</v>
      </c>
      <c r="K277" s="409" t="s">
        <v>116</v>
      </c>
      <c r="L277" s="409" t="s">
        <v>117</v>
      </c>
      <c r="M277" s="410" t="s">
        <v>118</v>
      </c>
      <c r="N277" s="48" t="s">
        <v>130</v>
      </c>
      <c r="O277" s="191"/>
    </row>
    <row r="278" spans="1:15" ht="21.75" customHeight="1" thickBot="1" x14ac:dyDescent="0.3">
      <c r="A278" s="382"/>
      <c r="B278" s="487"/>
      <c r="C278" s="487"/>
      <c r="D278" s="491"/>
      <c r="E278" s="492"/>
      <c r="F278" s="485"/>
      <c r="G278" s="486"/>
      <c r="H278" s="22"/>
      <c r="I278" s="22"/>
      <c r="J278" s="22"/>
      <c r="K278" s="22"/>
      <c r="L278" s="22"/>
      <c r="M278" s="22">
        <v>1</v>
      </c>
      <c r="N278" s="49" t="s">
        <v>131</v>
      </c>
      <c r="O278" s="192">
        <v>13000</v>
      </c>
    </row>
    <row r="279" spans="1:15" ht="21.75" customHeight="1" x14ac:dyDescent="0.25">
      <c r="A279" s="382"/>
      <c r="B279" s="487"/>
      <c r="C279" s="487"/>
      <c r="D279" s="493"/>
      <c r="E279" s="494"/>
      <c r="F279" s="495" t="s">
        <v>121</v>
      </c>
      <c r="G279" s="496"/>
      <c r="H279" s="406" t="s">
        <v>110</v>
      </c>
      <c r="I279" s="406" t="s">
        <v>109</v>
      </c>
      <c r="J279" s="406" t="s">
        <v>108</v>
      </c>
      <c r="K279" s="406" t="s">
        <v>107</v>
      </c>
      <c r="L279" s="406" t="s">
        <v>106</v>
      </c>
      <c r="M279" s="407" t="s">
        <v>105</v>
      </c>
      <c r="N279" s="312" t="s">
        <v>132</v>
      </c>
      <c r="O279" s="190">
        <v>0</v>
      </c>
    </row>
    <row r="280" spans="1:15" ht="21.75" customHeight="1" x14ac:dyDescent="0.25">
      <c r="A280" s="382"/>
      <c r="B280" s="487"/>
      <c r="C280" s="501">
        <f>H280+I280+J280+K280+L280+M280+H282+I282+J282+K282+L282+M282</f>
        <v>0</v>
      </c>
      <c r="D280" s="503">
        <f>O279+O280+O281+O282</f>
        <v>0</v>
      </c>
      <c r="E280" s="504"/>
      <c r="F280" s="497"/>
      <c r="G280" s="498"/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47">
        <v>0</v>
      </c>
      <c r="N280" s="48" t="s">
        <v>129</v>
      </c>
      <c r="O280" s="191">
        <v>0</v>
      </c>
    </row>
    <row r="281" spans="1:15" ht="21.75" customHeight="1" x14ac:dyDescent="0.25">
      <c r="A281" s="382"/>
      <c r="B281" s="487"/>
      <c r="C281" s="501"/>
      <c r="D281" s="503"/>
      <c r="E281" s="504"/>
      <c r="F281" s="497"/>
      <c r="G281" s="498"/>
      <c r="H281" s="409" t="s">
        <v>113</v>
      </c>
      <c r="I281" s="409" t="s">
        <v>114</v>
      </c>
      <c r="J281" s="409" t="s">
        <v>115</v>
      </c>
      <c r="K281" s="409" t="s">
        <v>116</v>
      </c>
      <c r="L281" s="409" t="s">
        <v>117</v>
      </c>
      <c r="M281" s="410" t="s">
        <v>118</v>
      </c>
      <c r="N281" s="48" t="s">
        <v>130</v>
      </c>
      <c r="O281" s="191"/>
    </row>
    <row r="282" spans="1:15" ht="21.75" customHeight="1" thickBot="1" x14ac:dyDescent="0.3">
      <c r="A282" s="382"/>
      <c r="B282" s="488"/>
      <c r="C282" s="502"/>
      <c r="D282" s="505"/>
      <c r="E282" s="506"/>
      <c r="F282" s="499"/>
      <c r="G282" s="500"/>
      <c r="H282" s="41">
        <v>0</v>
      </c>
      <c r="I282" s="41">
        <v>0</v>
      </c>
      <c r="J282" s="41">
        <v>0</v>
      </c>
      <c r="K282" s="41">
        <v>0</v>
      </c>
      <c r="L282" s="41">
        <v>0</v>
      </c>
      <c r="M282" s="50">
        <v>0</v>
      </c>
      <c r="N282" s="49" t="s">
        <v>131</v>
      </c>
      <c r="O282" s="192"/>
    </row>
    <row r="283" spans="1:15" ht="21.75" customHeight="1" thickBot="1" x14ac:dyDescent="0.3">
      <c r="A283" s="382"/>
      <c r="B283" s="462" t="s">
        <v>179</v>
      </c>
      <c r="C283" s="463"/>
      <c r="D283" s="463"/>
      <c r="E283" s="463"/>
      <c r="F283" s="93">
        <v>317</v>
      </c>
      <c r="G283" s="411" t="s">
        <v>176</v>
      </c>
      <c r="H283" s="412"/>
      <c r="I283" s="412"/>
      <c r="J283" s="91" t="s">
        <v>328</v>
      </c>
      <c r="K283" s="90"/>
      <c r="L283" s="75"/>
      <c r="M283" s="413"/>
      <c r="N283" s="414"/>
      <c r="O283" s="305"/>
    </row>
    <row r="284" spans="1:15" ht="21.75" customHeight="1" x14ac:dyDescent="0.25">
      <c r="A284" s="395"/>
      <c r="B284" s="402"/>
      <c r="C284" s="403" t="s">
        <v>322</v>
      </c>
      <c r="D284" s="403"/>
      <c r="E284" s="403"/>
      <c r="F284" s="403"/>
      <c r="G284" s="403"/>
      <c r="H284" s="403"/>
      <c r="I284" s="403"/>
      <c r="J284" s="403"/>
      <c r="K284" s="403"/>
      <c r="L284" s="403"/>
      <c r="M284" s="404"/>
      <c r="N284" s="464" t="s">
        <v>119</v>
      </c>
      <c r="O284" s="465"/>
    </row>
    <row r="285" spans="1:15" ht="21.75" customHeight="1" x14ac:dyDescent="0.25">
      <c r="A285" s="395"/>
      <c r="B285" s="405"/>
      <c r="C285" s="470" t="s">
        <v>331</v>
      </c>
      <c r="D285" s="470"/>
      <c r="E285" s="470"/>
      <c r="F285" s="470"/>
      <c r="G285" s="470"/>
      <c r="H285" s="470"/>
      <c r="I285" s="470"/>
      <c r="J285" s="470"/>
      <c r="K285" s="470"/>
      <c r="L285" s="470"/>
      <c r="M285" s="471"/>
      <c r="N285" s="466"/>
      <c r="O285" s="467"/>
    </row>
    <row r="286" spans="1:15" ht="21.75" customHeight="1" thickBot="1" x14ac:dyDescent="0.3">
      <c r="A286" s="395"/>
      <c r="B286" s="472" t="s">
        <v>0</v>
      </c>
      <c r="C286" s="474" t="s">
        <v>332</v>
      </c>
      <c r="D286" s="476" t="s">
        <v>125</v>
      </c>
      <c r="E286" s="476"/>
      <c r="F286" s="478" t="s">
        <v>112</v>
      </c>
      <c r="G286" s="479"/>
      <c r="H286" s="480" t="s">
        <v>135</v>
      </c>
      <c r="I286" s="478"/>
      <c r="J286" s="478"/>
      <c r="K286" s="478"/>
      <c r="L286" s="478"/>
      <c r="M286" s="478"/>
      <c r="N286" s="468"/>
      <c r="O286" s="469"/>
    </row>
    <row r="287" spans="1:15" ht="21.75" customHeight="1" x14ac:dyDescent="0.25">
      <c r="A287" s="395"/>
      <c r="B287" s="473"/>
      <c r="C287" s="475"/>
      <c r="D287" s="477"/>
      <c r="E287" s="477"/>
      <c r="F287" s="481" t="s">
        <v>104</v>
      </c>
      <c r="G287" s="482"/>
      <c r="H287" s="406" t="s">
        <v>110</v>
      </c>
      <c r="I287" s="406" t="s">
        <v>109</v>
      </c>
      <c r="J287" s="406" t="s">
        <v>108</v>
      </c>
      <c r="K287" s="406" t="s">
        <v>107</v>
      </c>
      <c r="L287" s="406" t="s">
        <v>106</v>
      </c>
      <c r="M287" s="407" t="s">
        <v>105</v>
      </c>
      <c r="N287" s="312" t="s">
        <v>132</v>
      </c>
      <c r="O287" s="190"/>
    </row>
    <row r="288" spans="1:15" ht="21.75" customHeight="1" x14ac:dyDescent="0.25">
      <c r="A288" s="395"/>
      <c r="B288" s="487" t="s">
        <v>1</v>
      </c>
      <c r="C288" s="487">
        <f>H288+I288+J288+K288+L288+M288+H290+I290+J290+K290+L290+M290</f>
        <v>1</v>
      </c>
      <c r="D288" s="489">
        <f>O287+O288+O289+O290</f>
        <v>17000</v>
      </c>
      <c r="E288" s="490"/>
      <c r="F288" s="483"/>
      <c r="G288" s="484"/>
      <c r="H288" s="22"/>
      <c r="I288" s="22"/>
      <c r="J288" s="22"/>
      <c r="K288" s="22"/>
      <c r="L288" s="22"/>
      <c r="M288" s="22"/>
      <c r="N288" s="48" t="s">
        <v>129</v>
      </c>
      <c r="O288" s="191"/>
    </row>
    <row r="289" spans="1:23" ht="21.75" customHeight="1" x14ac:dyDescent="0.25">
      <c r="A289" s="395"/>
      <c r="B289" s="487"/>
      <c r="C289" s="487"/>
      <c r="D289" s="491"/>
      <c r="E289" s="492"/>
      <c r="F289" s="483"/>
      <c r="G289" s="484"/>
      <c r="H289" s="409" t="s">
        <v>113</v>
      </c>
      <c r="I289" s="409" t="s">
        <v>114</v>
      </c>
      <c r="J289" s="409" t="s">
        <v>115</v>
      </c>
      <c r="K289" s="409" t="s">
        <v>116</v>
      </c>
      <c r="L289" s="409" t="s">
        <v>117</v>
      </c>
      <c r="M289" s="410" t="s">
        <v>118</v>
      </c>
      <c r="N289" s="48" t="s">
        <v>130</v>
      </c>
      <c r="O289" s="191"/>
    </row>
    <row r="290" spans="1:23" ht="21.75" customHeight="1" thickBot="1" x14ac:dyDescent="0.3">
      <c r="A290" s="395"/>
      <c r="B290" s="487"/>
      <c r="C290" s="487"/>
      <c r="D290" s="491"/>
      <c r="E290" s="492"/>
      <c r="F290" s="485"/>
      <c r="G290" s="486"/>
      <c r="H290" s="22"/>
      <c r="I290" s="22"/>
      <c r="J290" s="22"/>
      <c r="K290" s="22"/>
      <c r="L290" s="22"/>
      <c r="M290" s="22">
        <v>1</v>
      </c>
      <c r="N290" s="49" t="s">
        <v>131</v>
      </c>
      <c r="O290" s="192">
        <v>17000</v>
      </c>
    </row>
    <row r="291" spans="1:23" ht="21.75" customHeight="1" x14ac:dyDescent="0.25">
      <c r="A291" s="395"/>
      <c r="B291" s="487"/>
      <c r="C291" s="487"/>
      <c r="D291" s="493"/>
      <c r="E291" s="494"/>
      <c r="F291" s="495" t="s">
        <v>121</v>
      </c>
      <c r="G291" s="496"/>
      <c r="H291" s="406" t="s">
        <v>110</v>
      </c>
      <c r="I291" s="406" t="s">
        <v>109</v>
      </c>
      <c r="J291" s="406" t="s">
        <v>108</v>
      </c>
      <c r="K291" s="406" t="s">
        <v>107</v>
      </c>
      <c r="L291" s="406" t="s">
        <v>106</v>
      </c>
      <c r="M291" s="407" t="s">
        <v>105</v>
      </c>
      <c r="N291" s="312" t="s">
        <v>132</v>
      </c>
      <c r="O291" s="190">
        <v>0</v>
      </c>
    </row>
    <row r="292" spans="1:23" ht="21.75" customHeight="1" x14ac:dyDescent="0.25">
      <c r="A292" s="395"/>
      <c r="B292" s="487"/>
      <c r="C292" s="501">
        <f>H292+I292+J292+K292+L292+M292+H294+I294+J294+K294+L294+M294</f>
        <v>0</v>
      </c>
      <c r="D292" s="503">
        <f>O291+O292+O293+O294</f>
        <v>0</v>
      </c>
      <c r="E292" s="504"/>
      <c r="F292" s="497"/>
      <c r="G292" s="498"/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47">
        <v>0</v>
      </c>
      <c r="N292" s="48" t="s">
        <v>129</v>
      </c>
      <c r="O292" s="191">
        <v>0</v>
      </c>
    </row>
    <row r="293" spans="1:23" ht="21.75" customHeight="1" x14ac:dyDescent="0.25">
      <c r="A293" s="395"/>
      <c r="B293" s="487"/>
      <c r="C293" s="501"/>
      <c r="D293" s="503"/>
      <c r="E293" s="504"/>
      <c r="F293" s="497"/>
      <c r="G293" s="498"/>
      <c r="H293" s="409" t="s">
        <v>113</v>
      </c>
      <c r="I293" s="409" t="s">
        <v>114</v>
      </c>
      <c r="J293" s="409" t="s">
        <v>115</v>
      </c>
      <c r="K293" s="409" t="s">
        <v>116</v>
      </c>
      <c r="L293" s="409" t="s">
        <v>117</v>
      </c>
      <c r="M293" s="410" t="s">
        <v>118</v>
      </c>
      <c r="N293" s="48" t="s">
        <v>130</v>
      </c>
      <c r="O293" s="191"/>
    </row>
    <row r="294" spans="1:23" ht="21.75" customHeight="1" thickBot="1" x14ac:dyDescent="0.3">
      <c r="A294" s="395"/>
      <c r="B294" s="488"/>
      <c r="C294" s="502"/>
      <c r="D294" s="505"/>
      <c r="E294" s="506"/>
      <c r="F294" s="499"/>
      <c r="G294" s="500"/>
      <c r="H294" s="41">
        <v>0</v>
      </c>
      <c r="I294" s="41">
        <v>0</v>
      </c>
      <c r="J294" s="41">
        <v>0</v>
      </c>
      <c r="K294" s="41">
        <v>0</v>
      </c>
      <c r="L294" s="41">
        <v>0</v>
      </c>
      <c r="M294" s="50">
        <v>0</v>
      </c>
      <c r="N294" s="49" t="s">
        <v>131</v>
      </c>
      <c r="O294" s="192"/>
    </row>
    <row r="295" spans="1:23" ht="21.75" customHeight="1" thickBot="1" x14ac:dyDescent="0.3">
      <c r="A295" s="395"/>
      <c r="B295" s="462" t="s">
        <v>179</v>
      </c>
      <c r="C295" s="463"/>
      <c r="D295" s="463"/>
      <c r="E295" s="463"/>
      <c r="F295" s="93">
        <v>317</v>
      </c>
      <c r="G295" s="411" t="s">
        <v>176</v>
      </c>
      <c r="H295" s="412"/>
      <c r="I295" s="412"/>
      <c r="J295" s="91" t="s">
        <v>328</v>
      </c>
      <c r="K295" s="90"/>
      <c r="L295" s="75"/>
      <c r="M295" s="413"/>
      <c r="N295" s="414"/>
      <c r="O295" s="305"/>
    </row>
    <row r="296" spans="1:23" ht="29.25" customHeight="1" thickBot="1" x14ac:dyDescent="0.3">
      <c r="A296" s="616" t="s">
        <v>189</v>
      </c>
      <c r="B296" s="617"/>
      <c r="C296" s="617"/>
      <c r="D296" s="617"/>
      <c r="E296" s="617"/>
      <c r="F296" s="617"/>
      <c r="G296" s="617"/>
      <c r="H296" s="617"/>
      <c r="I296" s="617"/>
      <c r="J296" s="617"/>
      <c r="K296" s="617"/>
      <c r="L296" s="617"/>
      <c r="M296" s="617"/>
      <c r="N296" s="617"/>
      <c r="O296" s="618"/>
      <c r="P296" s="96"/>
      <c r="Q296" s="96"/>
      <c r="R296" s="96"/>
      <c r="S296" s="96"/>
      <c r="T296" s="96"/>
      <c r="U296" s="96"/>
      <c r="V296" s="96"/>
      <c r="W296" s="96"/>
    </row>
    <row r="297" spans="1:23" ht="25.5" customHeight="1" thickTop="1" x14ac:dyDescent="0.25">
      <c r="A297" s="592" t="s">
        <v>14</v>
      </c>
      <c r="B297" s="593"/>
      <c r="C297" s="594" t="s">
        <v>15</v>
      </c>
      <c r="D297" s="594"/>
      <c r="E297" s="594"/>
      <c r="F297" s="594"/>
      <c r="G297" s="376" t="s">
        <v>59</v>
      </c>
      <c r="H297" s="377" t="s">
        <v>19</v>
      </c>
      <c r="I297" s="378"/>
      <c r="J297" s="376" t="s">
        <v>18</v>
      </c>
      <c r="K297" s="614" t="s">
        <v>17</v>
      </c>
      <c r="L297" s="614"/>
      <c r="M297" s="614" t="s">
        <v>16</v>
      </c>
      <c r="N297" s="614"/>
      <c r="O297" s="615"/>
      <c r="P297" s="97"/>
      <c r="Q297" s="65"/>
      <c r="R297" s="97"/>
      <c r="S297" s="97"/>
      <c r="T297" s="65"/>
      <c r="U297" s="65"/>
      <c r="V297" s="65"/>
      <c r="W297" s="65"/>
    </row>
    <row r="298" spans="1:23" ht="20.100000000000001" customHeight="1" x14ac:dyDescent="0.25">
      <c r="A298" s="98" t="s">
        <v>61</v>
      </c>
      <c r="B298" s="99"/>
      <c r="C298" s="103"/>
      <c r="D298" s="100" t="s">
        <v>20</v>
      </c>
      <c r="E298" s="433" t="s">
        <v>268</v>
      </c>
      <c r="F298" s="103"/>
      <c r="G298" s="379">
        <v>43515682.780000001</v>
      </c>
      <c r="H298" s="460" t="s">
        <v>11</v>
      </c>
      <c r="I298" s="461"/>
      <c r="J298" s="100" t="s">
        <v>13</v>
      </c>
      <c r="K298" s="456" t="s">
        <v>12</v>
      </c>
      <c r="L298" s="457"/>
      <c r="M298" s="458" t="s">
        <v>60</v>
      </c>
      <c r="N298" s="458"/>
      <c r="O298" s="459"/>
    </row>
    <row r="299" spans="1:23" ht="20.100000000000001" customHeight="1" x14ac:dyDescent="0.25">
      <c r="A299" s="98" t="s">
        <v>61</v>
      </c>
      <c r="B299" s="434"/>
      <c r="C299" s="435"/>
      <c r="D299" s="100" t="s">
        <v>62</v>
      </c>
      <c r="E299" s="433" t="s">
        <v>269</v>
      </c>
      <c r="F299" s="103"/>
      <c r="G299" s="317">
        <v>1501696.29</v>
      </c>
      <c r="H299" s="460" t="s">
        <v>11</v>
      </c>
      <c r="I299" s="461"/>
      <c r="J299" s="100" t="s">
        <v>13</v>
      </c>
      <c r="K299" s="456" t="s">
        <v>12</v>
      </c>
      <c r="L299" s="457"/>
      <c r="M299" s="458" t="s">
        <v>60</v>
      </c>
      <c r="N299" s="458"/>
      <c r="O299" s="459"/>
    </row>
    <row r="300" spans="1:23" ht="20.100000000000001" customHeight="1" x14ac:dyDescent="0.25">
      <c r="A300" s="98" t="s">
        <v>61</v>
      </c>
      <c r="B300" s="434"/>
      <c r="C300" s="435"/>
      <c r="D300" s="100" t="s">
        <v>21</v>
      </c>
      <c r="E300" s="433" t="s">
        <v>270</v>
      </c>
      <c r="F300" s="103"/>
      <c r="G300" s="317">
        <v>3323777.2</v>
      </c>
      <c r="H300" s="460" t="s">
        <v>11</v>
      </c>
      <c r="I300" s="461"/>
      <c r="J300" s="100" t="s">
        <v>13</v>
      </c>
      <c r="K300" s="456" t="s">
        <v>12</v>
      </c>
      <c r="L300" s="457"/>
      <c r="M300" s="458" t="s">
        <v>60</v>
      </c>
      <c r="N300" s="458"/>
      <c r="O300" s="459"/>
    </row>
    <row r="301" spans="1:23" ht="20.100000000000001" customHeight="1" x14ac:dyDescent="0.25">
      <c r="A301" s="98" t="s">
        <v>61</v>
      </c>
      <c r="B301" s="434"/>
      <c r="C301" s="435"/>
      <c r="D301" s="100" t="s">
        <v>22</v>
      </c>
      <c r="E301" s="433" t="s">
        <v>271</v>
      </c>
      <c r="F301" s="103"/>
      <c r="G301" s="317">
        <v>2016000</v>
      </c>
      <c r="H301" s="460" t="s">
        <v>11</v>
      </c>
      <c r="I301" s="461"/>
      <c r="J301" s="100" t="s">
        <v>13</v>
      </c>
      <c r="K301" s="456" t="s">
        <v>12</v>
      </c>
      <c r="L301" s="457"/>
      <c r="M301" s="458" t="s">
        <v>60</v>
      </c>
      <c r="N301" s="458"/>
      <c r="O301" s="459"/>
    </row>
    <row r="302" spans="1:23" ht="20.100000000000001" customHeight="1" x14ac:dyDescent="0.25">
      <c r="A302" s="98" t="s">
        <v>61</v>
      </c>
      <c r="B302" s="434"/>
      <c r="C302" s="435"/>
      <c r="D302" s="100" t="s">
        <v>23</v>
      </c>
      <c r="E302" s="433" t="s">
        <v>272</v>
      </c>
      <c r="F302" s="103"/>
      <c r="G302" s="317">
        <v>3835237.69</v>
      </c>
      <c r="H302" s="460" t="s">
        <v>11</v>
      </c>
      <c r="I302" s="461"/>
      <c r="J302" s="100" t="s">
        <v>13</v>
      </c>
      <c r="K302" s="456" t="s">
        <v>12</v>
      </c>
      <c r="L302" s="457"/>
      <c r="M302" s="458" t="s">
        <v>60</v>
      </c>
      <c r="N302" s="458"/>
      <c r="O302" s="459"/>
    </row>
    <row r="303" spans="1:23" ht="20.100000000000001" customHeight="1" x14ac:dyDescent="0.25">
      <c r="A303" s="98" t="s">
        <v>61</v>
      </c>
      <c r="B303" s="434"/>
      <c r="C303" s="435"/>
      <c r="D303" s="100" t="s">
        <v>341</v>
      </c>
      <c r="E303" s="433" t="s">
        <v>344</v>
      </c>
      <c r="F303" s="103"/>
      <c r="G303" s="317">
        <v>97036.88</v>
      </c>
      <c r="H303" s="460" t="s">
        <v>11</v>
      </c>
      <c r="I303" s="461"/>
      <c r="J303" s="100" t="s">
        <v>13</v>
      </c>
      <c r="K303" s="456" t="s">
        <v>12</v>
      </c>
      <c r="L303" s="457"/>
      <c r="M303" s="458" t="s">
        <v>60</v>
      </c>
      <c r="N303" s="458"/>
      <c r="O303" s="459"/>
    </row>
    <row r="304" spans="1:23" ht="20.100000000000001" customHeight="1" x14ac:dyDescent="0.25">
      <c r="A304" s="98" t="s">
        <v>61</v>
      </c>
      <c r="B304" s="434"/>
      <c r="C304" s="435"/>
      <c r="D304" s="100" t="s">
        <v>24</v>
      </c>
      <c r="E304" s="433" t="s">
        <v>273</v>
      </c>
      <c r="F304" s="103"/>
      <c r="G304" s="317">
        <v>2268353.66</v>
      </c>
      <c r="H304" s="460" t="s">
        <v>11</v>
      </c>
      <c r="I304" s="461"/>
      <c r="J304" s="100" t="s">
        <v>13</v>
      </c>
      <c r="K304" s="456" t="s">
        <v>12</v>
      </c>
      <c r="L304" s="457"/>
      <c r="M304" s="458" t="s">
        <v>60</v>
      </c>
      <c r="N304" s="458"/>
      <c r="O304" s="459"/>
    </row>
    <row r="305" spans="1:15" ht="20.100000000000001" customHeight="1" x14ac:dyDescent="0.25">
      <c r="A305" s="98" t="s">
        <v>61</v>
      </c>
      <c r="B305" s="434"/>
      <c r="C305" s="435"/>
      <c r="D305" s="100" t="s">
        <v>25</v>
      </c>
      <c r="E305" s="433" t="s">
        <v>274</v>
      </c>
      <c r="F305" s="103"/>
      <c r="G305" s="317">
        <v>118577.32</v>
      </c>
      <c r="H305" s="460" t="s">
        <v>11</v>
      </c>
      <c r="I305" s="461"/>
      <c r="J305" s="100" t="s">
        <v>13</v>
      </c>
      <c r="K305" s="456" t="s">
        <v>12</v>
      </c>
      <c r="L305" s="457"/>
      <c r="M305" s="458" t="s">
        <v>60</v>
      </c>
      <c r="N305" s="458"/>
      <c r="O305" s="459"/>
    </row>
    <row r="306" spans="1:15" ht="20.100000000000001" customHeight="1" x14ac:dyDescent="0.25">
      <c r="A306" s="98" t="s">
        <v>61</v>
      </c>
      <c r="B306" s="434"/>
      <c r="C306" s="435"/>
      <c r="D306" s="100" t="s">
        <v>26</v>
      </c>
      <c r="E306" s="433" t="s">
        <v>275</v>
      </c>
      <c r="F306" s="103"/>
      <c r="G306" s="317">
        <v>54560.03</v>
      </c>
      <c r="H306" s="460" t="s">
        <v>11</v>
      </c>
      <c r="I306" s="461"/>
      <c r="J306" s="100" t="s">
        <v>13</v>
      </c>
      <c r="K306" s="456" t="s">
        <v>12</v>
      </c>
      <c r="L306" s="457"/>
      <c r="M306" s="458" t="s">
        <v>60</v>
      </c>
      <c r="N306" s="458"/>
      <c r="O306" s="459"/>
    </row>
    <row r="307" spans="1:15" ht="20.100000000000001" customHeight="1" x14ac:dyDescent="0.25">
      <c r="A307" s="98" t="s">
        <v>61</v>
      </c>
      <c r="B307" s="434"/>
      <c r="C307" s="435"/>
      <c r="D307" s="100" t="s">
        <v>27</v>
      </c>
      <c r="E307" s="433" t="s">
        <v>276</v>
      </c>
      <c r="F307" s="103"/>
      <c r="G307" s="317">
        <v>40505.019999999997</v>
      </c>
      <c r="H307" s="460" t="s">
        <v>11</v>
      </c>
      <c r="I307" s="461"/>
      <c r="J307" s="100" t="s">
        <v>13</v>
      </c>
      <c r="K307" s="456" t="s">
        <v>12</v>
      </c>
      <c r="L307" s="457"/>
      <c r="M307" s="458" t="s">
        <v>60</v>
      </c>
      <c r="N307" s="458"/>
      <c r="O307" s="459"/>
    </row>
    <row r="308" spans="1:15" ht="20.100000000000001" customHeight="1" x14ac:dyDescent="0.25">
      <c r="A308" s="98" t="s">
        <v>61</v>
      </c>
      <c r="B308" s="434"/>
      <c r="C308" s="435"/>
      <c r="D308" s="100" t="s">
        <v>28</v>
      </c>
      <c r="E308" s="433" t="s">
        <v>277</v>
      </c>
      <c r="F308" s="103"/>
      <c r="G308" s="317">
        <v>250072.56</v>
      </c>
      <c r="H308" s="460" t="s">
        <v>11</v>
      </c>
      <c r="I308" s="461"/>
      <c r="J308" s="100" t="s">
        <v>13</v>
      </c>
      <c r="K308" s="456" t="s">
        <v>12</v>
      </c>
      <c r="L308" s="457"/>
      <c r="M308" s="458" t="s">
        <v>60</v>
      </c>
      <c r="N308" s="458"/>
      <c r="O308" s="459"/>
    </row>
    <row r="309" spans="1:15" ht="20.100000000000001" customHeight="1" x14ac:dyDescent="0.25">
      <c r="A309" s="98" t="s">
        <v>61</v>
      </c>
      <c r="B309" s="434"/>
      <c r="C309" s="435"/>
      <c r="D309" s="100" t="s">
        <v>29</v>
      </c>
      <c r="E309" s="433" t="s">
        <v>278</v>
      </c>
      <c r="F309" s="103"/>
      <c r="G309" s="317">
        <v>1235181.69</v>
      </c>
      <c r="H309" s="460" t="s">
        <v>11</v>
      </c>
      <c r="I309" s="461"/>
      <c r="J309" s="100" t="s">
        <v>13</v>
      </c>
      <c r="K309" s="456" t="s">
        <v>12</v>
      </c>
      <c r="L309" s="457"/>
      <c r="M309" s="458" t="s">
        <v>60</v>
      </c>
      <c r="N309" s="458"/>
      <c r="O309" s="459"/>
    </row>
    <row r="310" spans="1:15" ht="20.100000000000001" customHeight="1" x14ac:dyDescent="0.25">
      <c r="A310" s="98" t="s">
        <v>61</v>
      </c>
      <c r="B310" s="434"/>
      <c r="C310" s="435"/>
      <c r="D310" s="100" t="s">
        <v>30</v>
      </c>
      <c r="E310" s="433" t="s">
        <v>279</v>
      </c>
      <c r="F310" s="103"/>
      <c r="G310" s="317">
        <v>10308.82</v>
      </c>
      <c r="H310" s="460" t="s">
        <v>11</v>
      </c>
      <c r="I310" s="461"/>
      <c r="J310" s="100" t="s">
        <v>13</v>
      </c>
      <c r="K310" s="456" t="s">
        <v>12</v>
      </c>
      <c r="L310" s="457"/>
      <c r="M310" s="458" t="s">
        <v>60</v>
      </c>
      <c r="N310" s="458"/>
      <c r="O310" s="459"/>
    </row>
    <row r="311" spans="1:15" ht="20.100000000000001" customHeight="1" x14ac:dyDescent="0.25">
      <c r="A311" s="98" t="s">
        <v>61</v>
      </c>
      <c r="B311" s="434"/>
      <c r="C311" s="435"/>
      <c r="D311" s="100" t="s">
        <v>31</v>
      </c>
      <c r="E311" s="433" t="s">
        <v>280</v>
      </c>
      <c r="F311" s="103"/>
      <c r="G311" s="317">
        <v>51039.27</v>
      </c>
      <c r="H311" s="460" t="s">
        <v>11</v>
      </c>
      <c r="I311" s="461"/>
      <c r="J311" s="100" t="s">
        <v>13</v>
      </c>
      <c r="K311" s="456" t="s">
        <v>12</v>
      </c>
      <c r="L311" s="457"/>
      <c r="M311" s="458" t="s">
        <v>60</v>
      </c>
      <c r="N311" s="458"/>
      <c r="O311" s="459"/>
    </row>
    <row r="312" spans="1:15" ht="20.100000000000001" customHeight="1" x14ac:dyDescent="0.25">
      <c r="A312" s="98" t="s">
        <v>61</v>
      </c>
      <c r="B312" s="434"/>
      <c r="C312" s="435"/>
      <c r="D312" s="100" t="s">
        <v>32</v>
      </c>
      <c r="E312" s="433" t="s">
        <v>281</v>
      </c>
      <c r="F312" s="103"/>
      <c r="G312" s="317">
        <v>19431.099999999999</v>
      </c>
      <c r="H312" s="460" t="s">
        <v>11</v>
      </c>
      <c r="I312" s="461"/>
      <c r="J312" s="100" t="s">
        <v>13</v>
      </c>
      <c r="K312" s="456" t="s">
        <v>12</v>
      </c>
      <c r="L312" s="457"/>
      <c r="M312" s="458" t="s">
        <v>60</v>
      </c>
      <c r="N312" s="458"/>
      <c r="O312" s="459"/>
    </row>
    <row r="313" spans="1:15" ht="20.100000000000001" customHeight="1" x14ac:dyDescent="0.25">
      <c r="A313" s="98" t="s">
        <v>61</v>
      </c>
      <c r="B313" s="434"/>
      <c r="C313" s="435"/>
      <c r="D313" s="100" t="s">
        <v>247</v>
      </c>
      <c r="E313" s="433" t="s">
        <v>282</v>
      </c>
      <c r="F313" s="103"/>
      <c r="G313" s="317">
        <v>27893.16</v>
      </c>
      <c r="H313" s="460" t="s">
        <v>11</v>
      </c>
      <c r="I313" s="461"/>
      <c r="J313" s="100" t="s">
        <v>13</v>
      </c>
      <c r="K313" s="456" t="s">
        <v>12</v>
      </c>
      <c r="L313" s="457"/>
      <c r="M313" s="458" t="s">
        <v>60</v>
      </c>
      <c r="N313" s="458"/>
      <c r="O313" s="459"/>
    </row>
    <row r="314" spans="1:15" ht="20.100000000000001" customHeight="1" x14ac:dyDescent="0.25">
      <c r="A314" s="98" t="s">
        <v>61</v>
      </c>
      <c r="B314" s="434"/>
      <c r="C314" s="435"/>
      <c r="D314" s="100" t="s">
        <v>33</v>
      </c>
      <c r="E314" s="433" t="s">
        <v>283</v>
      </c>
      <c r="F314" s="103"/>
      <c r="G314" s="317">
        <v>66188.84</v>
      </c>
      <c r="H314" s="460" t="s">
        <v>11</v>
      </c>
      <c r="I314" s="461"/>
      <c r="J314" s="100" t="s">
        <v>13</v>
      </c>
      <c r="K314" s="456" t="s">
        <v>12</v>
      </c>
      <c r="L314" s="457"/>
      <c r="M314" s="458" t="s">
        <v>60</v>
      </c>
      <c r="N314" s="458"/>
      <c r="O314" s="459"/>
    </row>
    <row r="315" spans="1:15" ht="20.100000000000001" customHeight="1" x14ac:dyDescent="0.25">
      <c r="A315" s="98" t="s">
        <v>61</v>
      </c>
      <c r="B315" s="434"/>
      <c r="C315" s="435"/>
      <c r="D315" s="100" t="s">
        <v>34</v>
      </c>
      <c r="E315" s="433" t="s">
        <v>284</v>
      </c>
      <c r="F315" s="103"/>
      <c r="G315" s="317">
        <v>151421.85</v>
      </c>
      <c r="H315" s="460" t="s">
        <v>11</v>
      </c>
      <c r="I315" s="461"/>
      <c r="J315" s="100" t="s">
        <v>13</v>
      </c>
      <c r="K315" s="456" t="s">
        <v>12</v>
      </c>
      <c r="L315" s="457"/>
      <c r="M315" s="458" t="s">
        <v>60</v>
      </c>
      <c r="N315" s="458"/>
      <c r="O315" s="459"/>
    </row>
    <row r="316" spans="1:15" ht="20.100000000000001" customHeight="1" x14ac:dyDescent="0.25">
      <c r="A316" s="98" t="s">
        <v>61</v>
      </c>
      <c r="B316" s="434"/>
      <c r="C316" s="435"/>
      <c r="D316" s="100" t="s">
        <v>35</v>
      </c>
      <c r="E316" s="433" t="s">
        <v>285</v>
      </c>
      <c r="F316" s="103"/>
      <c r="G316" s="317">
        <v>1023959.8</v>
      </c>
      <c r="H316" s="460" t="s">
        <v>11</v>
      </c>
      <c r="I316" s="461"/>
      <c r="J316" s="100" t="s">
        <v>13</v>
      </c>
      <c r="K316" s="456" t="s">
        <v>12</v>
      </c>
      <c r="L316" s="457"/>
      <c r="M316" s="458" t="s">
        <v>60</v>
      </c>
      <c r="N316" s="458"/>
      <c r="O316" s="459"/>
    </row>
    <row r="317" spans="1:15" ht="20.100000000000001" customHeight="1" x14ac:dyDescent="0.25">
      <c r="A317" s="98" t="s">
        <v>61</v>
      </c>
      <c r="B317" s="434"/>
      <c r="C317" s="435"/>
      <c r="D317" s="100" t="s">
        <v>36</v>
      </c>
      <c r="E317" s="433" t="s">
        <v>286</v>
      </c>
      <c r="F317" s="103"/>
      <c r="G317" s="317">
        <v>1804932.16</v>
      </c>
      <c r="H317" s="460" t="s">
        <v>11</v>
      </c>
      <c r="I317" s="461"/>
      <c r="J317" s="100" t="s">
        <v>13</v>
      </c>
      <c r="K317" s="456" t="s">
        <v>12</v>
      </c>
      <c r="L317" s="457"/>
      <c r="M317" s="458" t="s">
        <v>60</v>
      </c>
      <c r="N317" s="458"/>
      <c r="O317" s="459"/>
    </row>
    <row r="318" spans="1:15" ht="20.100000000000001" customHeight="1" x14ac:dyDescent="0.25">
      <c r="A318" s="98" t="s">
        <v>61</v>
      </c>
      <c r="B318" s="434"/>
      <c r="C318" s="435"/>
      <c r="D318" s="100" t="s">
        <v>37</v>
      </c>
      <c r="E318" s="433" t="s">
        <v>287</v>
      </c>
      <c r="F318" s="103"/>
      <c r="G318" s="317">
        <v>17663.11</v>
      </c>
      <c r="H318" s="460" t="s">
        <v>11</v>
      </c>
      <c r="I318" s="461"/>
      <c r="J318" s="100" t="s">
        <v>13</v>
      </c>
      <c r="K318" s="456" t="s">
        <v>12</v>
      </c>
      <c r="L318" s="457"/>
      <c r="M318" s="458" t="s">
        <v>60</v>
      </c>
      <c r="N318" s="458"/>
      <c r="O318" s="459"/>
    </row>
    <row r="319" spans="1:15" ht="20.100000000000001" customHeight="1" x14ac:dyDescent="0.25">
      <c r="A319" s="98" t="s">
        <v>61</v>
      </c>
      <c r="B319" s="434"/>
      <c r="C319" s="435"/>
      <c r="D319" s="100" t="s">
        <v>39</v>
      </c>
      <c r="E319" s="433" t="s">
        <v>38</v>
      </c>
      <c r="F319" s="103"/>
      <c r="G319" s="317">
        <v>319010.82</v>
      </c>
      <c r="H319" s="460" t="s">
        <v>11</v>
      </c>
      <c r="I319" s="461"/>
      <c r="J319" s="100" t="s">
        <v>13</v>
      </c>
      <c r="K319" s="456" t="s">
        <v>12</v>
      </c>
      <c r="L319" s="457"/>
      <c r="M319" s="458" t="s">
        <v>60</v>
      </c>
      <c r="N319" s="458"/>
      <c r="O319" s="459"/>
    </row>
    <row r="320" spans="1:15" ht="20.100000000000001" customHeight="1" x14ac:dyDescent="0.25">
      <c r="A320" s="98" t="s">
        <v>61</v>
      </c>
      <c r="B320" s="434"/>
      <c r="C320" s="435"/>
      <c r="D320" s="100" t="s">
        <v>40</v>
      </c>
      <c r="E320" s="433" t="s">
        <v>288</v>
      </c>
      <c r="F320" s="103"/>
      <c r="G320" s="317">
        <v>0</v>
      </c>
      <c r="H320" s="460" t="s">
        <v>11</v>
      </c>
      <c r="I320" s="461"/>
      <c r="J320" s="100" t="s">
        <v>13</v>
      </c>
      <c r="K320" s="456" t="s">
        <v>12</v>
      </c>
      <c r="L320" s="457"/>
      <c r="M320" s="458" t="s">
        <v>60</v>
      </c>
      <c r="N320" s="458"/>
      <c r="O320" s="459"/>
    </row>
    <row r="321" spans="1:15" ht="20.100000000000001" customHeight="1" x14ac:dyDescent="0.25">
      <c r="A321" s="98" t="s">
        <v>61</v>
      </c>
      <c r="B321" s="434"/>
      <c r="C321" s="435"/>
      <c r="D321" s="100" t="s">
        <v>248</v>
      </c>
      <c r="E321" s="433" t="s">
        <v>289</v>
      </c>
      <c r="F321" s="103"/>
      <c r="G321" s="317">
        <v>5620.01</v>
      </c>
      <c r="H321" s="460" t="s">
        <v>11</v>
      </c>
      <c r="I321" s="461"/>
      <c r="J321" s="100" t="s">
        <v>13</v>
      </c>
      <c r="K321" s="456" t="s">
        <v>12</v>
      </c>
      <c r="L321" s="457"/>
      <c r="M321" s="458" t="s">
        <v>60</v>
      </c>
      <c r="N321" s="458"/>
      <c r="O321" s="459"/>
    </row>
    <row r="322" spans="1:15" ht="20.100000000000001" customHeight="1" x14ac:dyDescent="0.25">
      <c r="A322" s="98" t="s">
        <v>61</v>
      </c>
      <c r="B322" s="434"/>
      <c r="C322" s="435"/>
      <c r="D322" s="100" t="s">
        <v>41</v>
      </c>
      <c r="E322" s="433" t="s">
        <v>290</v>
      </c>
      <c r="F322" s="103"/>
      <c r="G322" s="317">
        <v>95517.84</v>
      </c>
      <c r="H322" s="460" t="s">
        <v>11</v>
      </c>
      <c r="I322" s="461"/>
      <c r="J322" s="100" t="s">
        <v>13</v>
      </c>
      <c r="K322" s="456" t="s">
        <v>12</v>
      </c>
      <c r="L322" s="457"/>
      <c r="M322" s="458" t="s">
        <v>60</v>
      </c>
      <c r="N322" s="458"/>
      <c r="O322" s="459"/>
    </row>
    <row r="323" spans="1:15" ht="20.100000000000001" customHeight="1" x14ac:dyDescent="0.25">
      <c r="A323" s="98" t="s">
        <v>61</v>
      </c>
      <c r="B323" s="434"/>
      <c r="C323" s="435"/>
      <c r="D323" s="100" t="s">
        <v>42</v>
      </c>
      <c r="E323" s="433" t="s">
        <v>291</v>
      </c>
      <c r="F323" s="103"/>
      <c r="G323" s="317">
        <v>27814.07</v>
      </c>
      <c r="H323" s="460" t="s">
        <v>11</v>
      </c>
      <c r="I323" s="461"/>
      <c r="J323" s="100" t="s">
        <v>13</v>
      </c>
      <c r="K323" s="456" t="s">
        <v>12</v>
      </c>
      <c r="L323" s="457"/>
      <c r="M323" s="458" t="s">
        <v>60</v>
      </c>
      <c r="N323" s="458"/>
      <c r="O323" s="459"/>
    </row>
    <row r="324" spans="1:15" ht="20.100000000000001" customHeight="1" x14ac:dyDescent="0.25">
      <c r="A324" s="98" t="s">
        <v>61</v>
      </c>
      <c r="B324" s="434"/>
      <c r="C324" s="435"/>
      <c r="D324" s="100" t="s">
        <v>43</v>
      </c>
      <c r="E324" s="433" t="s">
        <v>292</v>
      </c>
      <c r="F324" s="103"/>
      <c r="G324" s="317">
        <v>98932.52</v>
      </c>
      <c r="H324" s="460" t="s">
        <v>11</v>
      </c>
      <c r="I324" s="461"/>
      <c r="J324" s="100" t="s">
        <v>13</v>
      </c>
      <c r="K324" s="456" t="s">
        <v>12</v>
      </c>
      <c r="L324" s="457"/>
      <c r="M324" s="458" t="s">
        <v>60</v>
      </c>
      <c r="N324" s="458"/>
      <c r="O324" s="459"/>
    </row>
    <row r="325" spans="1:15" ht="20.100000000000001" customHeight="1" x14ac:dyDescent="0.25">
      <c r="A325" s="98" t="s">
        <v>61</v>
      </c>
      <c r="B325" s="434"/>
      <c r="C325" s="435"/>
      <c r="D325" s="100" t="s">
        <v>44</v>
      </c>
      <c r="E325" s="433" t="s">
        <v>293</v>
      </c>
      <c r="F325" s="103"/>
      <c r="G325" s="317">
        <v>302200.87</v>
      </c>
      <c r="H325" s="460" t="s">
        <v>11</v>
      </c>
      <c r="I325" s="461"/>
      <c r="J325" s="100" t="s">
        <v>13</v>
      </c>
      <c r="K325" s="456" t="s">
        <v>12</v>
      </c>
      <c r="L325" s="457"/>
      <c r="M325" s="458" t="s">
        <v>60</v>
      </c>
      <c r="N325" s="458"/>
      <c r="O325" s="459"/>
    </row>
    <row r="326" spans="1:15" ht="20.100000000000001" customHeight="1" x14ac:dyDescent="0.25">
      <c r="A326" s="98" t="s">
        <v>61</v>
      </c>
      <c r="B326" s="434"/>
      <c r="C326" s="435"/>
      <c r="D326" s="100" t="s">
        <v>45</v>
      </c>
      <c r="E326" s="433" t="s">
        <v>294</v>
      </c>
      <c r="F326" s="103"/>
      <c r="G326" s="317">
        <v>39637.99</v>
      </c>
      <c r="H326" s="460" t="s">
        <v>11</v>
      </c>
      <c r="I326" s="461"/>
      <c r="J326" s="100" t="s">
        <v>13</v>
      </c>
      <c r="K326" s="456" t="s">
        <v>12</v>
      </c>
      <c r="L326" s="457"/>
      <c r="M326" s="458" t="s">
        <v>60</v>
      </c>
      <c r="N326" s="458"/>
      <c r="O326" s="459"/>
    </row>
    <row r="327" spans="1:15" ht="20.100000000000001" customHeight="1" x14ac:dyDescent="0.25">
      <c r="A327" s="98" t="s">
        <v>61</v>
      </c>
      <c r="B327" s="434"/>
      <c r="C327" s="435"/>
      <c r="D327" s="100" t="s">
        <v>46</v>
      </c>
      <c r="E327" s="433" t="s">
        <v>295</v>
      </c>
      <c r="F327" s="103"/>
      <c r="G327" s="317">
        <v>2829.54</v>
      </c>
      <c r="H327" s="460" t="s">
        <v>11</v>
      </c>
      <c r="I327" s="461"/>
      <c r="J327" s="100" t="s">
        <v>13</v>
      </c>
      <c r="K327" s="456" t="s">
        <v>12</v>
      </c>
      <c r="L327" s="457"/>
      <c r="M327" s="458" t="s">
        <v>60</v>
      </c>
      <c r="N327" s="458"/>
      <c r="O327" s="459"/>
    </row>
    <row r="328" spans="1:15" ht="20.100000000000001" customHeight="1" x14ac:dyDescent="0.25">
      <c r="A328" s="98" t="s">
        <v>61</v>
      </c>
      <c r="B328" s="434"/>
      <c r="C328" s="435"/>
      <c r="D328" s="100" t="s">
        <v>249</v>
      </c>
      <c r="E328" s="433" t="s">
        <v>296</v>
      </c>
      <c r="F328" s="103"/>
      <c r="G328" s="317">
        <v>16651.560000000001</v>
      </c>
      <c r="H328" s="460" t="s">
        <v>11</v>
      </c>
      <c r="I328" s="461"/>
      <c r="J328" s="100" t="s">
        <v>13</v>
      </c>
      <c r="K328" s="456" t="s">
        <v>12</v>
      </c>
      <c r="L328" s="457"/>
      <c r="M328" s="458" t="s">
        <v>60</v>
      </c>
      <c r="N328" s="458"/>
      <c r="O328" s="459"/>
    </row>
    <row r="329" spans="1:15" ht="20.100000000000001" customHeight="1" x14ac:dyDescent="0.25">
      <c r="A329" s="98" t="s">
        <v>61</v>
      </c>
      <c r="B329" s="434"/>
      <c r="C329" s="435"/>
      <c r="D329" s="100" t="s">
        <v>47</v>
      </c>
      <c r="E329" s="433" t="s">
        <v>297</v>
      </c>
      <c r="F329" s="103"/>
      <c r="G329" s="317">
        <v>312779</v>
      </c>
      <c r="H329" s="460" t="s">
        <v>11</v>
      </c>
      <c r="I329" s="461"/>
      <c r="J329" s="100" t="s">
        <v>13</v>
      </c>
      <c r="K329" s="456" t="s">
        <v>12</v>
      </c>
      <c r="L329" s="457"/>
      <c r="M329" s="458" t="s">
        <v>60</v>
      </c>
      <c r="N329" s="458"/>
      <c r="O329" s="459"/>
    </row>
    <row r="330" spans="1:15" ht="20.100000000000001" customHeight="1" x14ac:dyDescent="0.25">
      <c r="A330" s="98" t="s">
        <v>61</v>
      </c>
      <c r="B330" s="434"/>
      <c r="C330" s="435"/>
      <c r="D330" s="100" t="s">
        <v>48</v>
      </c>
      <c r="E330" s="433" t="s">
        <v>298</v>
      </c>
      <c r="F330" s="103"/>
      <c r="G330" s="317">
        <v>4662019.54</v>
      </c>
      <c r="H330" s="460" t="s">
        <v>11</v>
      </c>
      <c r="I330" s="461"/>
      <c r="J330" s="100" t="s">
        <v>13</v>
      </c>
      <c r="K330" s="456" t="s">
        <v>12</v>
      </c>
      <c r="L330" s="457"/>
      <c r="M330" s="458" t="s">
        <v>60</v>
      </c>
      <c r="N330" s="458"/>
      <c r="O330" s="459"/>
    </row>
    <row r="331" spans="1:15" ht="20.100000000000001" customHeight="1" x14ac:dyDescent="0.25">
      <c r="A331" s="98" t="s">
        <v>61</v>
      </c>
      <c r="B331" s="434"/>
      <c r="C331" s="435"/>
      <c r="D331" s="100" t="s">
        <v>49</v>
      </c>
      <c r="E331" s="433" t="s">
        <v>299</v>
      </c>
      <c r="F331" s="103"/>
      <c r="G331" s="317">
        <v>19457.72</v>
      </c>
      <c r="H331" s="460" t="s">
        <v>11</v>
      </c>
      <c r="I331" s="461"/>
      <c r="J331" s="100" t="s">
        <v>13</v>
      </c>
      <c r="K331" s="456" t="s">
        <v>12</v>
      </c>
      <c r="L331" s="457"/>
      <c r="M331" s="458" t="s">
        <v>60</v>
      </c>
      <c r="N331" s="458"/>
      <c r="O331" s="459"/>
    </row>
    <row r="332" spans="1:15" ht="20.100000000000001" customHeight="1" x14ac:dyDescent="0.25">
      <c r="A332" s="98" t="s">
        <v>61</v>
      </c>
      <c r="B332" s="434"/>
      <c r="C332" s="435"/>
      <c r="D332" s="100" t="s">
        <v>50</v>
      </c>
      <c r="E332" s="433" t="s">
        <v>300</v>
      </c>
      <c r="F332" s="103"/>
      <c r="G332" s="317">
        <v>0</v>
      </c>
      <c r="H332" s="460" t="s">
        <v>11</v>
      </c>
      <c r="I332" s="461"/>
      <c r="J332" s="100" t="s">
        <v>13</v>
      </c>
      <c r="K332" s="456" t="s">
        <v>12</v>
      </c>
      <c r="L332" s="457"/>
      <c r="M332" s="458" t="s">
        <v>60</v>
      </c>
      <c r="N332" s="458"/>
      <c r="O332" s="459"/>
    </row>
    <row r="333" spans="1:15" ht="20.100000000000001" customHeight="1" x14ac:dyDescent="0.25">
      <c r="A333" s="98" t="s">
        <v>61</v>
      </c>
      <c r="B333" s="434"/>
      <c r="C333" s="435"/>
      <c r="D333" s="100" t="s">
        <v>149</v>
      </c>
      <c r="E333" s="433" t="s">
        <v>301</v>
      </c>
      <c r="F333" s="103"/>
      <c r="G333" s="317">
        <v>9705.42</v>
      </c>
      <c r="H333" s="460" t="s">
        <v>11</v>
      </c>
      <c r="I333" s="461"/>
      <c r="J333" s="100" t="s">
        <v>13</v>
      </c>
      <c r="K333" s="456" t="s">
        <v>12</v>
      </c>
      <c r="L333" s="457"/>
      <c r="M333" s="458" t="s">
        <v>60</v>
      </c>
      <c r="N333" s="458"/>
      <c r="O333" s="459"/>
    </row>
    <row r="334" spans="1:15" ht="20.100000000000001" customHeight="1" x14ac:dyDescent="0.25">
      <c r="A334" s="98" t="s">
        <v>61</v>
      </c>
      <c r="B334" s="434"/>
      <c r="C334" s="435"/>
      <c r="D334" s="100" t="s">
        <v>342</v>
      </c>
      <c r="E334" s="433" t="s">
        <v>345</v>
      </c>
      <c r="F334" s="103"/>
      <c r="G334" s="317">
        <v>800</v>
      </c>
      <c r="H334" s="460" t="s">
        <v>11</v>
      </c>
      <c r="I334" s="461"/>
      <c r="J334" s="100" t="s">
        <v>13</v>
      </c>
      <c r="K334" s="456" t="s">
        <v>12</v>
      </c>
      <c r="L334" s="457"/>
      <c r="M334" s="458" t="s">
        <v>60</v>
      </c>
      <c r="N334" s="458"/>
      <c r="O334" s="459"/>
    </row>
    <row r="335" spans="1:15" ht="20.100000000000001" customHeight="1" x14ac:dyDescent="0.25">
      <c r="A335" s="98" t="s">
        <v>61</v>
      </c>
      <c r="B335" s="434"/>
      <c r="C335" s="435"/>
      <c r="D335" s="100" t="s">
        <v>51</v>
      </c>
      <c r="E335" s="433" t="s">
        <v>302</v>
      </c>
      <c r="F335" s="103"/>
      <c r="G335" s="317">
        <v>96000</v>
      </c>
      <c r="H335" s="460" t="s">
        <v>11</v>
      </c>
      <c r="I335" s="461"/>
      <c r="J335" s="100" t="s">
        <v>13</v>
      </c>
      <c r="K335" s="456" t="s">
        <v>12</v>
      </c>
      <c r="L335" s="457"/>
      <c r="M335" s="458" t="s">
        <v>60</v>
      </c>
      <c r="N335" s="458"/>
      <c r="O335" s="459"/>
    </row>
    <row r="336" spans="1:15" ht="20.100000000000001" customHeight="1" x14ac:dyDescent="0.25">
      <c r="A336" s="98" t="s">
        <v>61</v>
      </c>
      <c r="B336" s="434"/>
      <c r="C336" s="435"/>
      <c r="D336" s="100" t="s">
        <v>52</v>
      </c>
      <c r="E336" s="433" t="s">
        <v>303</v>
      </c>
      <c r="F336" s="103"/>
      <c r="G336" s="317">
        <v>27007.77</v>
      </c>
      <c r="H336" s="460" t="s">
        <v>11</v>
      </c>
      <c r="I336" s="461"/>
      <c r="J336" s="100" t="s">
        <v>13</v>
      </c>
      <c r="K336" s="456" t="s">
        <v>12</v>
      </c>
      <c r="L336" s="457"/>
      <c r="M336" s="458" t="s">
        <v>60</v>
      </c>
      <c r="N336" s="458"/>
      <c r="O336" s="459"/>
    </row>
    <row r="337" spans="1:15" ht="20.100000000000001" customHeight="1" x14ac:dyDescent="0.25">
      <c r="A337" s="98" t="s">
        <v>61</v>
      </c>
      <c r="B337" s="434"/>
      <c r="C337" s="435"/>
      <c r="D337" s="100" t="s">
        <v>53</v>
      </c>
      <c r="E337" s="433" t="s">
        <v>304</v>
      </c>
      <c r="F337" s="103"/>
      <c r="G337" s="317">
        <v>59455.8</v>
      </c>
      <c r="H337" s="460" t="s">
        <v>11</v>
      </c>
      <c r="I337" s="461"/>
      <c r="J337" s="100" t="s">
        <v>13</v>
      </c>
      <c r="K337" s="456" t="s">
        <v>12</v>
      </c>
      <c r="L337" s="457"/>
      <c r="M337" s="458" t="s">
        <v>60</v>
      </c>
      <c r="N337" s="458"/>
      <c r="O337" s="459"/>
    </row>
    <row r="338" spans="1:15" ht="20.100000000000001" customHeight="1" x14ac:dyDescent="0.25">
      <c r="A338" s="98" t="s">
        <v>61</v>
      </c>
      <c r="B338" s="434"/>
      <c r="C338" s="435"/>
      <c r="D338" s="100" t="s">
        <v>63</v>
      </c>
      <c r="E338" s="433" t="s">
        <v>305</v>
      </c>
      <c r="F338" s="103"/>
      <c r="G338" s="317">
        <v>97440</v>
      </c>
      <c r="H338" s="460" t="s">
        <v>11</v>
      </c>
      <c r="I338" s="461"/>
      <c r="J338" s="100" t="s">
        <v>13</v>
      </c>
      <c r="K338" s="456" t="s">
        <v>12</v>
      </c>
      <c r="L338" s="457"/>
      <c r="M338" s="458" t="s">
        <v>60</v>
      </c>
      <c r="N338" s="458"/>
      <c r="O338" s="459"/>
    </row>
    <row r="339" spans="1:15" ht="20.100000000000001" customHeight="1" x14ac:dyDescent="0.25">
      <c r="A339" s="98" t="s">
        <v>61</v>
      </c>
      <c r="B339" s="434"/>
      <c r="C339" s="435"/>
      <c r="D339" s="100" t="s">
        <v>54</v>
      </c>
      <c r="E339" s="433" t="s">
        <v>306</v>
      </c>
      <c r="F339" s="103"/>
      <c r="G339" s="317">
        <v>7200</v>
      </c>
      <c r="H339" s="460" t="s">
        <v>11</v>
      </c>
      <c r="I339" s="461"/>
      <c r="J339" s="100" t="s">
        <v>13</v>
      </c>
      <c r="K339" s="456" t="s">
        <v>12</v>
      </c>
      <c r="L339" s="457"/>
      <c r="M339" s="458" t="s">
        <v>60</v>
      </c>
      <c r="N339" s="458"/>
      <c r="O339" s="459"/>
    </row>
    <row r="340" spans="1:15" ht="20.100000000000001" customHeight="1" x14ac:dyDescent="0.25">
      <c r="A340" s="98" t="s">
        <v>61</v>
      </c>
      <c r="B340" s="434"/>
      <c r="C340" s="435"/>
      <c r="D340" s="100" t="s">
        <v>55</v>
      </c>
      <c r="E340" s="433" t="s">
        <v>307</v>
      </c>
      <c r="F340" s="103"/>
      <c r="G340" s="317">
        <v>253386.05</v>
      </c>
      <c r="H340" s="460" t="s">
        <v>11</v>
      </c>
      <c r="I340" s="461"/>
      <c r="J340" s="100" t="s">
        <v>13</v>
      </c>
      <c r="K340" s="456" t="s">
        <v>12</v>
      </c>
      <c r="L340" s="457"/>
      <c r="M340" s="458" t="s">
        <v>60</v>
      </c>
      <c r="N340" s="458"/>
      <c r="O340" s="459"/>
    </row>
    <row r="341" spans="1:15" ht="20.100000000000001" customHeight="1" x14ac:dyDescent="0.25">
      <c r="A341" s="98" t="s">
        <v>61</v>
      </c>
      <c r="B341" s="434"/>
      <c r="C341" s="435"/>
      <c r="D341" s="100" t="s">
        <v>56</v>
      </c>
      <c r="E341" s="433" t="s">
        <v>308</v>
      </c>
      <c r="F341" s="103"/>
      <c r="G341" s="317">
        <v>144442.79</v>
      </c>
      <c r="H341" s="460" t="s">
        <v>11</v>
      </c>
      <c r="I341" s="461"/>
      <c r="J341" s="100" t="s">
        <v>13</v>
      </c>
      <c r="K341" s="456" t="s">
        <v>12</v>
      </c>
      <c r="L341" s="457"/>
      <c r="M341" s="458" t="s">
        <v>60</v>
      </c>
      <c r="N341" s="458"/>
      <c r="O341" s="459"/>
    </row>
    <row r="342" spans="1:15" ht="20.100000000000001" customHeight="1" x14ac:dyDescent="0.25">
      <c r="A342" s="98" t="s">
        <v>61</v>
      </c>
      <c r="B342" s="434"/>
      <c r="C342" s="435"/>
      <c r="D342" s="100" t="s">
        <v>343</v>
      </c>
      <c r="E342" s="433" t="s">
        <v>346</v>
      </c>
      <c r="F342" s="103"/>
      <c r="G342" s="317">
        <v>1215</v>
      </c>
      <c r="H342" s="460" t="s">
        <v>11</v>
      </c>
      <c r="I342" s="461"/>
      <c r="J342" s="100" t="s">
        <v>13</v>
      </c>
      <c r="K342" s="456" t="s">
        <v>12</v>
      </c>
      <c r="L342" s="457"/>
      <c r="M342" s="458" t="s">
        <v>60</v>
      </c>
      <c r="N342" s="458"/>
      <c r="O342" s="459"/>
    </row>
    <row r="343" spans="1:15" ht="20.100000000000001" customHeight="1" x14ac:dyDescent="0.25">
      <c r="A343" s="98" t="s">
        <v>61</v>
      </c>
      <c r="B343" s="434"/>
      <c r="C343" s="435"/>
      <c r="D343" s="100" t="s">
        <v>313</v>
      </c>
      <c r="E343" s="433" t="s">
        <v>309</v>
      </c>
      <c r="F343" s="103"/>
      <c r="G343" s="317">
        <v>15899.04</v>
      </c>
      <c r="H343" s="460" t="s">
        <v>11</v>
      </c>
      <c r="I343" s="461"/>
      <c r="J343" s="100" t="s">
        <v>13</v>
      </c>
      <c r="K343" s="456" t="s">
        <v>12</v>
      </c>
      <c r="L343" s="457"/>
      <c r="M343" s="458" t="s">
        <v>60</v>
      </c>
      <c r="N343" s="458"/>
      <c r="O343" s="459"/>
    </row>
    <row r="344" spans="1:15" ht="20.100000000000001" customHeight="1" x14ac:dyDescent="0.25">
      <c r="A344" s="98" t="s">
        <v>61</v>
      </c>
      <c r="B344" s="446"/>
      <c r="C344" s="447"/>
      <c r="D344" s="448" t="s">
        <v>57</v>
      </c>
      <c r="E344" s="449" t="s">
        <v>310</v>
      </c>
      <c r="F344" s="449"/>
      <c r="G344" s="450">
        <v>1419074</v>
      </c>
      <c r="H344" s="460" t="s">
        <v>11</v>
      </c>
      <c r="I344" s="461"/>
      <c r="J344" s="100" t="s">
        <v>13</v>
      </c>
      <c r="K344" s="456" t="s">
        <v>12</v>
      </c>
      <c r="L344" s="457"/>
      <c r="M344" s="458" t="s">
        <v>60</v>
      </c>
      <c r="N344" s="458"/>
      <c r="O344" s="459"/>
    </row>
    <row r="345" spans="1:15" ht="20.100000000000001" customHeight="1" x14ac:dyDescent="0.25">
      <c r="A345" s="98" t="s">
        <v>61</v>
      </c>
      <c r="B345" s="446"/>
      <c r="C345" s="447"/>
      <c r="D345" s="448" t="s">
        <v>150</v>
      </c>
      <c r="E345" s="449" t="s">
        <v>311</v>
      </c>
      <c r="F345" s="449"/>
      <c r="G345" s="450">
        <v>31400</v>
      </c>
      <c r="H345" s="460" t="s">
        <v>11</v>
      </c>
      <c r="I345" s="461"/>
      <c r="J345" s="100" t="s">
        <v>13</v>
      </c>
      <c r="K345" s="456" t="s">
        <v>12</v>
      </c>
      <c r="L345" s="457"/>
      <c r="M345" s="458" t="s">
        <v>60</v>
      </c>
      <c r="N345" s="458"/>
      <c r="O345" s="459"/>
    </row>
    <row r="346" spans="1:15" ht="20.100000000000001" customHeight="1" x14ac:dyDescent="0.25">
      <c r="A346" s="98" t="s">
        <v>61</v>
      </c>
      <c r="B346" s="446"/>
      <c r="C346" s="447"/>
      <c r="D346" s="448" t="s">
        <v>151</v>
      </c>
      <c r="E346" s="449" t="s">
        <v>312</v>
      </c>
      <c r="F346" s="449"/>
      <c r="G346" s="450">
        <v>14066.62</v>
      </c>
      <c r="H346" s="460" t="s">
        <v>11</v>
      </c>
      <c r="I346" s="461"/>
      <c r="J346" s="100" t="s">
        <v>13</v>
      </c>
      <c r="K346" s="456" t="s">
        <v>12</v>
      </c>
      <c r="L346" s="457"/>
      <c r="M346" s="458" t="s">
        <v>60</v>
      </c>
      <c r="N346" s="458"/>
      <c r="O346" s="459"/>
    </row>
    <row r="347" spans="1:15" ht="20.100000000000001" customHeight="1" x14ac:dyDescent="0.25">
      <c r="A347" s="445"/>
      <c r="B347" s="446"/>
      <c r="C347" s="447"/>
      <c r="D347" s="448"/>
      <c r="E347" s="449"/>
      <c r="F347" s="449"/>
      <c r="G347" s="450"/>
      <c r="H347" s="432"/>
      <c r="I347" s="451"/>
      <c r="J347" s="448"/>
      <c r="K347" s="452"/>
      <c r="L347" s="453"/>
      <c r="M347" s="454"/>
      <c r="N347" s="454"/>
      <c r="O347" s="455"/>
    </row>
    <row r="348" spans="1:15" ht="18" customHeight="1" thickBot="1" x14ac:dyDescent="0.3">
      <c r="A348" s="101"/>
      <c r="B348" s="6"/>
      <c r="C348" s="104"/>
      <c r="D348" s="105"/>
      <c r="E348" s="102"/>
      <c r="F348" s="7"/>
      <c r="G348" s="106"/>
      <c r="H348" s="577"/>
      <c r="I348" s="577"/>
      <c r="J348" s="107"/>
      <c r="K348" s="507"/>
      <c r="L348" s="508"/>
      <c r="M348" s="509"/>
      <c r="N348" s="509"/>
      <c r="O348" s="510"/>
    </row>
  </sheetData>
  <mergeCells count="487">
    <mergeCell ref="O254:O256"/>
    <mergeCell ref="G257:G260"/>
    <mergeCell ref="O257:O260"/>
    <mergeCell ref="B261:F261"/>
    <mergeCell ref="G261:N261"/>
    <mergeCell ref="C262:E262"/>
    <mergeCell ref="G262:G265"/>
    <mergeCell ref="O262:O265"/>
    <mergeCell ref="B263:B269"/>
    <mergeCell ref="C263:E269"/>
    <mergeCell ref="F263:F269"/>
    <mergeCell ref="G266:G269"/>
    <mergeCell ref="O266:O269"/>
    <mergeCell ref="B283:E283"/>
    <mergeCell ref="B250:N250"/>
    <mergeCell ref="B251:N251"/>
    <mergeCell ref="B252:F252"/>
    <mergeCell ref="G252:N252"/>
    <mergeCell ref="C253:E253"/>
    <mergeCell ref="G253:G256"/>
    <mergeCell ref="B254:B260"/>
    <mergeCell ref="C254:E260"/>
    <mergeCell ref="F254:F260"/>
    <mergeCell ref="B270:E270"/>
    <mergeCell ref="B271:E271"/>
    <mergeCell ref="N272:O274"/>
    <mergeCell ref="C273:M273"/>
    <mergeCell ref="B274:B275"/>
    <mergeCell ref="C274:C275"/>
    <mergeCell ref="D274:E275"/>
    <mergeCell ref="F274:G274"/>
    <mergeCell ref="H274:M274"/>
    <mergeCell ref="F275:G278"/>
    <mergeCell ref="B276:B282"/>
    <mergeCell ref="C276:C279"/>
    <mergeCell ref="D276:E279"/>
    <mergeCell ref="F279:G282"/>
    <mergeCell ref="C280:C282"/>
    <mergeCell ref="D280:E282"/>
    <mergeCell ref="D162:E165"/>
    <mergeCell ref="F165:G168"/>
    <mergeCell ref="C166:C168"/>
    <mergeCell ref="D166:E168"/>
    <mergeCell ref="A116:A179"/>
    <mergeCell ref="F116:G119"/>
    <mergeCell ref="H115:M115"/>
    <mergeCell ref="B158:E158"/>
    <mergeCell ref="B160:B161"/>
    <mergeCell ref="B162:B168"/>
    <mergeCell ref="B136:E136"/>
    <mergeCell ref="B146:E146"/>
    <mergeCell ref="B147:E147"/>
    <mergeCell ref="C117:C120"/>
    <mergeCell ref="D117:E120"/>
    <mergeCell ref="D138:E138"/>
    <mergeCell ref="D149:E149"/>
    <mergeCell ref="D160:E161"/>
    <mergeCell ref="C160:C161"/>
    <mergeCell ref="C143:C145"/>
    <mergeCell ref="D143:E145"/>
    <mergeCell ref="C162:C165"/>
    <mergeCell ref="H160:M160"/>
    <mergeCell ref="F73:F79"/>
    <mergeCell ref="C121:C123"/>
    <mergeCell ref="A20:F20"/>
    <mergeCell ref="A27:F27"/>
    <mergeCell ref="C137:M137"/>
    <mergeCell ref="A24:F24"/>
    <mergeCell ref="A26:F26"/>
    <mergeCell ref="G27:O27"/>
    <mergeCell ref="G31:H31"/>
    <mergeCell ref="D32:F32"/>
    <mergeCell ref="B69:O69"/>
    <mergeCell ref="B91:O91"/>
    <mergeCell ref="B70:N70"/>
    <mergeCell ref="C82:E84"/>
    <mergeCell ref="C85:E87"/>
    <mergeCell ref="N115:O115"/>
    <mergeCell ref="B80:N80"/>
    <mergeCell ref="G107:G110"/>
    <mergeCell ref="B90:E90"/>
    <mergeCell ref="B82:B88"/>
    <mergeCell ref="B117:B123"/>
    <mergeCell ref="B128:B134"/>
    <mergeCell ref="B115:B116"/>
    <mergeCell ref="B111:E111"/>
    <mergeCell ref="B112:E112"/>
    <mergeCell ref="B124:E124"/>
    <mergeCell ref="B125:E125"/>
    <mergeCell ref="B135:E135"/>
    <mergeCell ref="B139:B145"/>
    <mergeCell ref="F142:G145"/>
    <mergeCell ref="F149:G152"/>
    <mergeCell ref="B150:B156"/>
    <mergeCell ref="O157:O158"/>
    <mergeCell ref="B157:E157"/>
    <mergeCell ref="C150:C153"/>
    <mergeCell ref="N148:O148"/>
    <mergeCell ref="C139:C142"/>
    <mergeCell ref="D139:E142"/>
    <mergeCell ref="C148:M148"/>
    <mergeCell ref="C154:C156"/>
    <mergeCell ref="D154:E156"/>
    <mergeCell ref="C159:M159"/>
    <mergeCell ref="F218:G221"/>
    <mergeCell ref="F229:G232"/>
    <mergeCell ref="B206:B207"/>
    <mergeCell ref="F206:G206"/>
    <mergeCell ref="D173:E176"/>
    <mergeCell ref="F176:G179"/>
    <mergeCell ref="C177:C179"/>
    <mergeCell ref="D177:E179"/>
    <mergeCell ref="F172:G175"/>
    <mergeCell ref="C173:C176"/>
    <mergeCell ref="C217:M217"/>
    <mergeCell ref="C228:M228"/>
    <mergeCell ref="B215:E215"/>
    <mergeCell ref="B216:E216"/>
    <mergeCell ref="B183:N183"/>
    <mergeCell ref="N204:O206"/>
    <mergeCell ref="B208:B214"/>
    <mergeCell ref="C208:C211"/>
    <mergeCell ref="B182:N182"/>
    <mergeCell ref="C205:M205"/>
    <mergeCell ref="D208:E211"/>
    <mergeCell ref="F211:G214"/>
    <mergeCell ref="B173:B179"/>
    <mergeCell ref="F195:F201"/>
    <mergeCell ref="G198:G201"/>
    <mergeCell ref="B170:E170"/>
    <mergeCell ref="B180:E180"/>
    <mergeCell ref="B181:E181"/>
    <mergeCell ref="B202:E202"/>
    <mergeCell ref="B203:E203"/>
    <mergeCell ref="G184:N184"/>
    <mergeCell ref="B184:F184"/>
    <mergeCell ref="B195:B201"/>
    <mergeCell ref="C195:E201"/>
    <mergeCell ref="G189:G192"/>
    <mergeCell ref="C194:E194"/>
    <mergeCell ref="G194:G197"/>
    <mergeCell ref="N171:O171"/>
    <mergeCell ref="D172:E172"/>
    <mergeCell ref="C71:E72"/>
    <mergeCell ref="O98:O101"/>
    <mergeCell ref="O104:O106"/>
    <mergeCell ref="O107:O110"/>
    <mergeCell ref="A94:A110"/>
    <mergeCell ref="C94:E94"/>
    <mergeCell ref="G94:G97"/>
    <mergeCell ref="B95:B101"/>
    <mergeCell ref="C95:E101"/>
    <mergeCell ref="F95:F101"/>
    <mergeCell ref="G98:G101"/>
    <mergeCell ref="C103:E103"/>
    <mergeCell ref="G103:G106"/>
    <mergeCell ref="B104:B110"/>
    <mergeCell ref="C104:E110"/>
    <mergeCell ref="F104:F110"/>
    <mergeCell ref="F71:F72"/>
    <mergeCell ref="G71:G75"/>
    <mergeCell ref="H71:N71"/>
    <mergeCell ref="O71:O72"/>
    <mergeCell ref="B89:E89"/>
    <mergeCell ref="O74:O75"/>
    <mergeCell ref="O77:O79"/>
    <mergeCell ref="F82:F88"/>
    <mergeCell ref="G21:O21"/>
    <mergeCell ref="A72:A88"/>
    <mergeCell ref="O85:O88"/>
    <mergeCell ref="O95:O97"/>
    <mergeCell ref="G76:G79"/>
    <mergeCell ref="C81:E81"/>
    <mergeCell ref="G81:G84"/>
    <mergeCell ref="G47:G50"/>
    <mergeCell ref="A39:A64"/>
    <mergeCell ref="G43:G46"/>
    <mergeCell ref="G53:G56"/>
    <mergeCell ref="B54:B64"/>
    <mergeCell ref="C54:E64"/>
    <mergeCell ref="F54:F64"/>
    <mergeCell ref="G61:G64"/>
    <mergeCell ref="G57:G60"/>
    <mergeCell ref="B52:N52"/>
    <mergeCell ref="O38:O39"/>
    <mergeCell ref="O40:O42"/>
    <mergeCell ref="O43:O46"/>
    <mergeCell ref="B92:O92"/>
    <mergeCell ref="B73:B79"/>
    <mergeCell ref="B71:B72"/>
    <mergeCell ref="O53:O56"/>
    <mergeCell ref="A11:F11"/>
    <mergeCell ref="A12:F12"/>
    <mergeCell ref="A13:F13"/>
    <mergeCell ref="G9:O9"/>
    <mergeCell ref="G10:O10"/>
    <mergeCell ref="G13:O13"/>
    <mergeCell ref="A19:F19"/>
    <mergeCell ref="A14:F17"/>
    <mergeCell ref="G15:O15"/>
    <mergeCell ref="A18:F18"/>
    <mergeCell ref="J11:L11"/>
    <mergeCell ref="J12:L12"/>
    <mergeCell ref="B2:N2"/>
    <mergeCell ref="B3:N3"/>
    <mergeCell ref="A6:F6"/>
    <mergeCell ref="A7:F7"/>
    <mergeCell ref="A8:F8"/>
    <mergeCell ref="G7:O7"/>
    <mergeCell ref="G8:O8"/>
    <mergeCell ref="A9:F9"/>
    <mergeCell ref="A10:F10"/>
    <mergeCell ref="G6:O6"/>
    <mergeCell ref="O57:O60"/>
    <mergeCell ref="A28:F29"/>
    <mergeCell ref="B37:N37"/>
    <mergeCell ref="B38:B39"/>
    <mergeCell ref="C38:E39"/>
    <mergeCell ref="F38:F39"/>
    <mergeCell ref="G38:G42"/>
    <mergeCell ref="H38:N38"/>
    <mergeCell ref="O29:O30"/>
    <mergeCell ref="J30:N30"/>
    <mergeCell ref="B35:O35"/>
    <mergeCell ref="B36:O36"/>
    <mergeCell ref="F40:F44"/>
    <mergeCell ref="C40:E44"/>
    <mergeCell ref="C45:E49"/>
    <mergeCell ref="F45:F49"/>
    <mergeCell ref="B40:B49"/>
    <mergeCell ref="O47:O48"/>
    <mergeCell ref="C53:E53"/>
    <mergeCell ref="O61:O62"/>
    <mergeCell ref="B219:B225"/>
    <mergeCell ref="C219:C222"/>
    <mergeCell ref="D219:E222"/>
    <mergeCell ref="F222:G225"/>
    <mergeCell ref="C223:C225"/>
    <mergeCell ref="B193:F193"/>
    <mergeCell ref="G193:N193"/>
    <mergeCell ref="D229:E229"/>
    <mergeCell ref="B68:O68"/>
    <mergeCell ref="C73:E75"/>
    <mergeCell ref="C76:E78"/>
    <mergeCell ref="B93:F93"/>
    <mergeCell ref="B102:F102"/>
    <mergeCell ref="G93:N93"/>
    <mergeCell ref="G102:N102"/>
    <mergeCell ref="D115:E116"/>
    <mergeCell ref="C115:C116"/>
    <mergeCell ref="D127:E127"/>
    <mergeCell ref="O64:O65"/>
    <mergeCell ref="O198:O201"/>
    <mergeCell ref="O186:O188"/>
    <mergeCell ref="O194:O197"/>
    <mergeCell ref="O189:O192"/>
    <mergeCell ref="H298:I298"/>
    <mergeCell ref="M298:O298"/>
    <mergeCell ref="K297:L297"/>
    <mergeCell ref="M297:O297"/>
    <mergeCell ref="K298:L298"/>
    <mergeCell ref="A296:O296"/>
    <mergeCell ref="N217:O217"/>
    <mergeCell ref="F207:G210"/>
    <mergeCell ref="H206:M206"/>
    <mergeCell ref="A204:A238"/>
    <mergeCell ref="N228:O228"/>
    <mergeCell ref="N239:O239"/>
    <mergeCell ref="D245:E247"/>
    <mergeCell ref="B248:E248"/>
    <mergeCell ref="B249:E249"/>
    <mergeCell ref="D218:E218"/>
    <mergeCell ref="D206:E207"/>
    <mergeCell ref="C206:C207"/>
    <mergeCell ref="C212:C214"/>
    <mergeCell ref="D212:E214"/>
    <mergeCell ref="D223:E225"/>
    <mergeCell ref="F233:G236"/>
    <mergeCell ref="C234:C236"/>
    <mergeCell ref="D234:E236"/>
    <mergeCell ref="A185:A201"/>
    <mergeCell ref="C185:E185"/>
    <mergeCell ref="G185:G188"/>
    <mergeCell ref="B186:B192"/>
    <mergeCell ref="C186:E192"/>
    <mergeCell ref="F186:F192"/>
    <mergeCell ref="H299:I299"/>
    <mergeCell ref="B226:E226"/>
    <mergeCell ref="B227:E227"/>
    <mergeCell ref="B237:E237"/>
    <mergeCell ref="B238:E238"/>
    <mergeCell ref="A297:B297"/>
    <mergeCell ref="C297:F297"/>
    <mergeCell ref="B230:B236"/>
    <mergeCell ref="C230:C233"/>
    <mergeCell ref="D230:E233"/>
    <mergeCell ref="C239:M239"/>
    <mergeCell ref="D240:E240"/>
    <mergeCell ref="F240:G243"/>
    <mergeCell ref="B241:B247"/>
    <mergeCell ref="C241:C244"/>
    <mergeCell ref="D241:E244"/>
    <mergeCell ref="F244:G247"/>
    <mergeCell ref="C245:C247"/>
    <mergeCell ref="H300:I300"/>
    <mergeCell ref="H301:I301"/>
    <mergeCell ref="H302:I302"/>
    <mergeCell ref="H303:I303"/>
    <mergeCell ref="H304:I304"/>
    <mergeCell ref="H305:I305"/>
    <mergeCell ref="H306:I306"/>
    <mergeCell ref="H307:I307"/>
    <mergeCell ref="H308:I308"/>
    <mergeCell ref="H309:I309"/>
    <mergeCell ref="H310:I310"/>
    <mergeCell ref="H311:I311"/>
    <mergeCell ref="H312:I312"/>
    <mergeCell ref="H313:I313"/>
    <mergeCell ref="H314:I314"/>
    <mergeCell ref="H315:I315"/>
    <mergeCell ref="H316:I316"/>
    <mergeCell ref="H317:I317"/>
    <mergeCell ref="H318:I318"/>
    <mergeCell ref="H319:I319"/>
    <mergeCell ref="H320:I320"/>
    <mergeCell ref="H321:I321"/>
    <mergeCell ref="H322:I322"/>
    <mergeCell ref="H323:I323"/>
    <mergeCell ref="H324:I324"/>
    <mergeCell ref="H325:I325"/>
    <mergeCell ref="H326:I326"/>
    <mergeCell ref="H327:I327"/>
    <mergeCell ref="H328:I328"/>
    <mergeCell ref="H329:I329"/>
    <mergeCell ref="H330:I330"/>
    <mergeCell ref="H331:I331"/>
    <mergeCell ref="H332:I332"/>
    <mergeCell ref="H333:I333"/>
    <mergeCell ref="H334:I334"/>
    <mergeCell ref="H335:I335"/>
    <mergeCell ref="H336:I336"/>
    <mergeCell ref="H337:I337"/>
    <mergeCell ref="H338:I338"/>
    <mergeCell ref="H339:I339"/>
    <mergeCell ref="H340:I340"/>
    <mergeCell ref="H341:I341"/>
    <mergeCell ref="H342:I342"/>
    <mergeCell ref="H343:I343"/>
    <mergeCell ref="H348:I348"/>
    <mergeCell ref="H344:I344"/>
    <mergeCell ref="K299:L299"/>
    <mergeCell ref="M299:O299"/>
    <mergeCell ref="K300:L300"/>
    <mergeCell ref="M300:O300"/>
    <mergeCell ref="K301:L301"/>
    <mergeCell ref="M301:O301"/>
    <mergeCell ref="K302:L302"/>
    <mergeCell ref="M302:O302"/>
    <mergeCell ref="K303:L303"/>
    <mergeCell ref="M303:O303"/>
    <mergeCell ref="K304:L304"/>
    <mergeCell ref="M304:O304"/>
    <mergeCell ref="K305:L305"/>
    <mergeCell ref="M305:O305"/>
    <mergeCell ref="K306:L306"/>
    <mergeCell ref="M306:O306"/>
    <mergeCell ref="K307:L307"/>
    <mergeCell ref="M307:O307"/>
    <mergeCell ref="K308:L308"/>
    <mergeCell ref="M308:O308"/>
    <mergeCell ref="K309:L309"/>
    <mergeCell ref="M309:O309"/>
    <mergeCell ref="K310:L310"/>
    <mergeCell ref="M310:O310"/>
    <mergeCell ref="K311:L311"/>
    <mergeCell ref="M311:O311"/>
    <mergeCell ref="K312:L312"/>
    <mergeCell ref="M312:O312"/>
    <mergeCell ref="K313:L313"/>
    <mergeCell ref="M313:O313"/>
    <mergeCell ref="K314:L314"/>
    <mergeCell ref="M314:O314"/>
    <mergeCell ref="K315:L315"/>
    <mergeCell ref="M315:O315"/>
    <mergeCell ref="K316:L316"/>
    <mergeCell ref="M316:O316"/>
    <mergeCell ref="K317:L317"/>
    <mergeCell ref="M317:O317"/>
    <mergeCell ref="K318:L318"/>
    <mergeCell ref="M318:O318"/>
    <mergeCell ref="K319:L319"/>
    <mergeCell ref="M319:O319"/>
    <mergeCell ref="K320:L320"/>
    <mergeCell ref="M320:O320"/>
    <mergeCell ref="K321:L321"/>
    <mergeCell ref="M321:O321"/>
    <mergeCell ref="K322:L322"/>
    <mergeCell ref="M322:O322"/>
    <mergeCell ref="K323:L323"/>
    <mergeCell ref="M323:O323"/>
    <mergeCell ref="K324:L324"/>
    <mergeCell ref="M324:O324"/>
    <mergeCell ref="K325:L325"/>
    <mergeCell ref="M325:O325"/>
    <mergeCell ref="K326:L326"/>
    <mergeCell ref="M326:O326"/>
    <mergeCell ref="K327:L327"/>
    <mergeCell ref="M327:O327"/>
    <mergeCell ref="K328:L328"/>
    <mergeCell ref="M328:O328"/>
    <mergeCell ref="M336:O336"/>
    <mergeCell ref="K337:L337"/>
    <mergeCell ref="M337:O337"/>
    <mergeCell ref="K338:L338"/>
    <mergeCell ref="M338:O338"/>
    <mergeCell ref="K329:L329"/>
    <mergeCell ref="M329:O329"/>
    <mergeCell ref="K330:L330"/>
    <mergeCell ref="M330:O330"/>
    <mergeCell ref="K331:L331"/>
    <mergeCell ref="M331:O331"/>
    <mergeCell ref="K332:L332"/>
    <mergeCell ref="M332:O332"/>
    <mergeCell ref="K333:L333"/>
    <mergeCell ref="M333:O333"/>
    <mergeCell ref="K348:L348"/>
    <mergeCell ref="M348:O348"/>
    <mergeCell ref="B169:E169"/>
    <mergeCell ref="F153:G156"/>
    <mergeCell ref="G85:G88"/>
    <mergeCell ref="C132:C134"/>
    <mergeCell ref="D132:E134"/>
    <mergeCell ref="N114:O114"/>
    <mergeCell ref="N126:O126"/>
    <mergeCell ref="N137:O137"/>
    <mergeCell ref="F120:G123"/>
    <mergeCell ref="F131:G134"/>
    <mergeCell ref="F115:G115"/>
    <mergeCell ref="D121:E123"/>
    <mergeCell ref="C128:C131"/>
    <mergeCell ref="D128:E131"/>
    <mergeCell ref="F160:G160"/>
    <mergeCell ref="C114:M114"/>
    <mergeCell ref="C126:M126"/>
    <mergeCell ref="F161:G164"/>
    <mergeCell ref="N159:O160"/>
    <mergeCell ref="F127:G130"/>
    <mergeCell ref="F138:G141"/>
    <mergeCell ref="D150:E153"/>
    <mergeCell ref="N284:O286"/>
    <mergeCell ref="C285:M285"/>
    <mergeCell ref="B286:B287"/>
    <mergeCell ref="C286:C287"/>
    <mergeCell ref="D286:E287"/>
    <mergeCell ref="F286:G286"/>
    <mergeCell ref="H286:M286"/>
    <mergeCell ref="F287:G290"/>
    <mergeCell ref="B288:B294"/>
    <mergeCell ref="C288:C291"/>
    <mergeCell ref="D288:E291"/>
    <mergeCell ref="F291:G294"/>
    <mergeCell ref="C292:C294"/>
    <mergeCell ref="D292:E294"/>
    <mergeCell ref="K344:L344"/>
    <mergeCell ref="M344:O344"/>
    <mergeCell ref="H345:I345"/>
    <mergeCell ref="K345:L345"/>
    <mergeCell ref="M345:O345"/>
    <mergeCell ref="H346:I346"/>
    <mergeCell ref="K346:L346"/>
    <mergeCell ref="M346:O346"/>
    <mergeCell ref="B295:E295"/>
    <mergeCell ref="K339:L339"/>
    <mergeCell ref="M339:O339"/>
    <mergeCell ref="K340:L340"/>
    <mergeCell ref="M340:O340"/>
    <mergeCell ref="K341:L341"/>
    <mergeCell ref="M341:O341"/>
    <mergeCell ref="K342:L342"/>
    <mergeCell ref="M342:O342"/>
    <mergeCell ref="K343:L343"/>
    <mergeCell ref="M343:O343"/>
    <mergeCell ref="K334:L334"/>
    <mergeCell ref="M334:O334"/>
    <mergeCell ref="K335:L335"/>
    <mergeCell ref="M335:O335"/>
    <mergeCell ref="K336:L336"/>
  </mergeCells>
  <pageMargins left="0.31496062992125984" right="0.11811023622047245" top="0.35433070866141736" bottom="0.15748031496062992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pbr</vt:lpstr>
      <vt:lpstr>pbr!Títulos_a_imprimir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Bravo</dc:creator>
  <cp:lastModifiedBy>MARGARO</cp:lastModifiedBy>
  <cp:lastPrinted>2022-08-19T18:47:49Z</cp:lastPrinted>
  <dcterms:created xsi:type="dcterms:W3CDTF">2012-03-10T02:19:39Z</dcterms:created>
  <dcterms:modified xsi:type="dcterms:W3CDTF">2023-03-14T19:51:29Z</dcterms:modified>
</cp:coreProperties>
</file>