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ken\Downloads\"/>
    </mc:Choice>
  </mc:AlternateContent>
  <xr:revisionPtr revIDLastSave="0" documentId="13_ncr:1_{4FC01951-ECB0-418B-9012-641CD048A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K_GRO_DIFGRO_04_23" sheetId="5" r:id="rId1"/>
  </sheets>
  <definedNames>
    <definedName name="_xlnm.Print_Titles" localSheetId="0">PK_GRO_DIFGRO_04_23!$1:$3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5" l="1"/>
  <c r="N87" i="5"/>
  <c r="N86" i="5"/>
  <c r="N85" i="5"/>
  <c r="N59" i="5"/>
  <c r="N58" i="5"/>
  <c r="N56" i="5"/>
  <c r="N54" i="5"/>
  <c r="O106" i="5"/>
  <c r="O105" i="5"/>
  <c r="O102" i="5"/>
  <c r="O101" i="5"/>
  <c r="O82" i="5"/>
  <c r="O76" i="5"/>
  <c r="O70" i="5"/>
  <c r="O66" i="5"/>
  <c r="O60" i="5"/>
  <c r="O57" i="5"/>
  <c r="O55" i="5"/>
  <c r="O54" i="5"/>
  <c r="O53" i="5"/>
  <c r="O51" i="5"/>
  <c r="O49" i="5"/>
  <c r="O47" i="5"/>
  <c r="O46" i="5"/>
  <c r="O40" i="5"/>
  <c r="O39" i="5"/>
  <c r="O38" i="5"/>
  <c r="O37" i="5"/>
  <c r="O36" i="5"/>
  <c r="O35" i="5"/>
  <c r="O27" i="5"/>
  <c r="O21" i="5"/>
  <c r="O19" i="5"/>
  <c r="O17" i="5"/>
  <c r="O15" i="5"/>
  <c r="O14" i="5"/>
  <c r="N106" i="5"/>
  <c r="N105" i="5"/>
  <c r="N102" i="5"/>
  <c r="N101" i="5"/>
  <c r="N82" i="5"/>
  <c r="N76" i="5"/>
  <c r="N70" i="5"/>
  <c r="N66" i="5"/>
  <c r="N60" i="5"/>
  <c r="N57" i="5"/>
  <c r="N55" i="5"/>
  <c r="N53" i="5"/>
  <c r="N51" i="5"/>
  <c r="N49" i="5"/>
  <c r="N47" i="5"/>
  <c r="N46" i="5"/>
  <c r="N40" i="5"/>
  <c r="N39" i="5"/>
  <c r="N38" i="5"/>
  <c r="N37" i="5"/>
  <c r="N36" i="5"/>
  <c r="N35" i="5"/>
  <c r="N27" i="5"/>
  <c r="N21" i="5"/>
  <c r="N19" i="5"/>
  <c r="N17" i="5"/>
  <c r="N15" i="5"/>
  <c r="N14" i="5"/>
  <c r="M106" i="5"/>
  <c r="M105" i="5"/>
  <c r="M102" i="5"/>
  <c r="M101" i="5"/>
  <c r="M94" i="5"/>
  <c r="M93" i="5"/>
  <c r="M88" i="5"/>
  <c r="M82" i="5"/>
  <c r="M76" i="5"/>
  <c r="M70" i="5"/>
  <c r="M66" i="5"/>
  <c r="M60" i="5"/>
  <c r="M59" i="5"/>
  <c r="M58" i="5"/>
  <c r="M57" i="5"/>
  <c r="M56" i="5"/>
  <c r="M55" i="5"/>
  <c r="M54" i="5"/>
  <c r="M53" i="5"/>
  <c r="M51" i="5"/>
  <c r="M49" i="5"/>
  <c r="M47" i="5"/>
  <c r="M46" i="5"/>
  <c r="M40" i="5"/>
  <c r="M39" i="5"/>
  <c r="M38" i="5"/>
  <c r="M37" i="5"/>
  <c r="M36" i="5"/>
  <c r="M35" i="5"/>
  <c r="M21" i="5"/>
  <c r="M19" i="5"/>
  <c r="M17" i="5"/>
  <c r="M15" i="5"/>
  <c r="M14" i="5"/>
  <c r="L106" i="5"/>
  <c r="L105" i="5"/>
  <c r="L102" i="5"/>
  <c r="L101" i="5"/>
  <c r="L94" i="5"/>
  <c r="L93" i="5"/>
  <c r="L88" i="5"/>
  <c r="O88" i="5" s="1"/>
  <c r="L82" i="5"/>
  <c r="L76" i="5"/>
  <c r="L70" i="5"/>
  <c r="L66" i="5"/>
  <c r="L60" i="5"/>
  <c r="L59" i="5"/>
  <c r="O59" i="5" s="1"/>
  <c r="L58" i="5"/>
  <c r="O58" i="5" s="1"/>
  <c r="L57" i="5"/>
  <c r="L56" i="5"/>
  <c r="O56" i="5" s="1"/>
  <c r="L55" i="5"/>
  <c r="L54" i="5"/>
  <c r="L53" i="5"/>
  <c r="L51" i="5"/>
  <c r="L49" i="5"/>
  <c r="L47" i="5"/>
  <c r="L46" i="5"/>
  <c r="L40" i="5"/>
  <c r="L39" i="5"/>
  <c r="L38" i="5"/>
  <c r="L37" i="5"/>
  <c r="L36" i="5"/>
  <c r="L35" i="5"/>
  <c r="L27" i="5"/>
  <c r="L21" i="5"/>
  <c r="L19" i="5"/>
  <c r="L17" i="5"/>
  <c r="L15" i="5"/>
  <c r="L14" i="5"/>
  <c r="I109" i="5"/>
  <c r="O100" i="5"/>
  <c r="N100" i="5"/>
  <c r="M100" i="5"/>
  <c r="L100" i="5"/>
  <c r="O99" i="5"/>
  <c r="N99" i="5"/>
  <c r="M99" i="5"/>
  <c r="L99" i="5"/>
  <c r="O98" i="5"/>
  <c r="N98" i="5"/>
  <c r="M98" i="5"/>
  <c r="L98" i="5"/>
  <c r="O97" i="5"/>
  <c r="N97" i="5"/>
  <c r="M97" i="5"/>
  <c r="L97" i="5"/>
  <c r="O92" i="5"/>
  <c r="N92" i="5"/>
  <c r="M92" i="5"/>
  <c r="L92" i="5"/>
  <c r="O91" i="5"/>
  <c r="N91" i="5"/>
  <c r="M91" i="5"/>
  <c r="L91" i="5"/>
  <c r="O90" i="5"/>
  <c r="N90" i="5"/>
  <c r="M90" i="5"/>
  <c r="L90" i="5"/>
  <c r="M87" i="5"/>
  <c r="L87" i="5"/>
  <c r="O87" i="5" s="1"/>
  <c r="M86" i="5"/>
  <c r="L86" i="5"/>
  <c r="O86" i="5" s="1"/>
  <c r="M85" i="5"/>
  <c r="L85" i="5"/>
  <c r="O85" i="5" s="1"/>
  <c r="O81" i="5"/>
  <c r="N81" i="5"/>
  <c r="M81" i="5"/>
  <c r="L81" i="5"/>
  <c r="O80" i="5"/>
  <c r="N80" i="5"/>
  <c r="M80" i="5"/>
  <c r="L80" i="5"/>
  <c r="O79" i="5"/>
  <c r="N79" i="5"/>
  <c r="M79" i="5"/>
  <c r="L79" i="5"/>
  <c r="O75" i="5"/>
  <c r="N75" i="5"/>
  <c r="M75" i="5"/>
  <c r="L75" i="5"/>
  <c r="O74" i="5"/>
  <c r="N74" i="5"/>
  <c r="M74" i="5"/>
  <c r="L74" i="5"/>
  <c r="O73" i="5"/>
  <c r="N73" i="5"/>
  <c r="M73" i="5"/>
  <c r="L73" i="5"/>
  <c r="O69" i="5"/>
  <c r="N69" i="5"/>
  <c r="M69" i="5"/>
  <c r="L69" i="5"/>
  <c r="O68" i="5"/>
  <c r="N68" i="5"/>
  <c r="M68" i="5"/>
  <c r="L68" i="5"/>
  <c r="O67" i="5"/>
  <c r="N67" i="5"/>
  <c r="M67" i="5"/>
  <c r="L67" i="5"/>
  <c r="O65" i="5"/>
  <c r="N65" i="5"/>
  <c r="M65" i="5"/>
  <c r="L65" i="5"/>
  <c r="O64" i="5"/>
  <c r="N64" i="5"/>
  <c r="M64" i="5"/>
  <c r="L64" i="5"/>
  <c r="O63" i="5"/>
  <c r="N63" i="5"/>
  <c r="M63" i="5"/>
  <c r="L63" i="5"/>
  <c r="O52" i="5"/>
  <c r="N52" i="5"/>
  <c r="M52" i="5"/>
  <c r="L52" i="5"/>
  <c r="O50" i="5"/>
  <c r="N50" i="5"/>
  <c r="M50" i="5"/>
  <c r="L50" i="5"/>
  <c r="O48" i="5"/>
  <c r="N48" i="5"/>
  <c r="M48" i="5"/>
  <c r="L48" i="5"/>
  <c r="O45" i="5"/>
  <c r="N45" i="5"/>
  <c r="M45" i="5"/>
  <c r="L45" i="5"/>
  <c r="O44" i="5"/>
  <c r="N44" i="5"/>
  <c r="M44" i="5"/>
  <c r="L44" i="5"/>
  <c r="O43" i="5"/>
  <c r="N43" i="5"/>
  <c r="M43" i="5"/>
  <c r="L43" i="5"/>
  <c r="O34" i="5"/>
  <c r="N34" i="5"/>
  <c r="M34" i="5"/>
  <c r="L34" i="5"/>
  <c r="O33" i="5"/>
  <c r="N33" i="5"/>
  <c r="M33" i="5"/>
  <c r="L33" i="5"/>
  <c r="O32" i="5"/>
  <c r="N32" i="5"/>
  <c r="M32" i="5"/>
  <c r="L32" i="5"/>
  <c r="M27" i="5"/>
  <c r="O26" i="5"/>
  <c r="N26" i="5"/>
  <c r="M26" i="5"/>
  <c r="L26" i="5"/>
  <c r="O25" i="5"/>
  <c r="N25" i="5"/>
  <c r="M25" i="5"/>
  <c r="L25" i="5"/>
  <c r="O24" i="5"/>
  <c r="N24" i="5"/>
  <c r="M24" i="5"/>
  <c r="L24" i="5"/>
  <c r="O20" i="5"/>
  <c r="N20" i="5"/>
  <c r="M20" i="5"/>
  <c r="L20" i="5"/>
  <c r="O18" i="5"/>
  <c r="N18" i="5"/>
  <c r="M18" i="5"/>
  <c r="L18" i="5"/>
  <c r="G9" i="5"/>
  <c r="K104" i="5"/>
  <c r="N104" i="5" s="1"/>
  <c r="J104" i="5"/>
  <c r="H104" i="5"/>
  <c r="G104" i="5"/>
  <c r="F104" i="5"/>
  <c r="E104" i="5"/>
  <c r="G96" i="5"/>
  <c r="M96" i="5" s="1"/>
  <c r="F96" i="5"/>
  <c r="E96" i="5"/>
  <c r="G89" i="5"/>
  <c r="G84" i="5"/>
  <c r="G78" i="5"/>
  <c r="G72" i="5"/>
  <c r="G62" i="5"/>
  <c r="G42" i="5"/>
  <c r="G31" i="5"/>
  <c r="G23" i="5"/>
  <c r="M104" i="5" l="1"/>
  <c r="G7" i="5"/>
  <c r="L96" i="5"/>
  <c r="O104" i="5"/>
  <c r="L104" i="5"/>
  <c r="L31" i="5"/>
  <c r="H96" i="5"/>
  <c r="N96" i="5" s="1"/>
  <c r="J96" i="5"/>
  <c r="O96" i="5" s="1"/>
  <c r="J23" i="5"/>
  <c r="J84" i="5"/>
  <c r="J78" i="5"/>
  <c r="J72" i="5"/>
  <c r="J62" i="5"/>
  <c r="J42" i="5"/>
  <c r="J31" i="5"/>
  <c r="H9" i="5"/>
  <c r="J9" i="5"/>
  <c r="F31" i="5"/>
  <c r="M31" i="5" s="1"/>
  <c r="O16" i="5"/>
  <c r="N16" i="5"/>
  <c r="M16" i="5"/>
  <c r="O13" i="5"/>
  <c r="N13" i="5"/>
  <c r="M13" i="5"/>
  <c r="O12" i="5"/>
  <c r="N12" i="5"/>
  <c r="M12" i="5"/>
  <c r="O11" i="5"/>
  <c r="N11" i="5"/>
  <c r="M11" i="5"/>
  <c r="O10" i="5"/>
  <c r="N10" i="5"/>
  <c r="M10" i="5"/>
  <c r="K84" i="5"/>
  <c r="N84" i="5" s="1"/>
  <c r="K78" i="5"/>
  <c r="K72" i="5"/>
  <c r="K62" i="5"/>
  <c r="K42" i="5"/>
  <c r="K31" i="5"/>
  <c r="K23" i="5"/>
  <c r="K9" i="5"/>
  <c r="H72" i="5"/>
  <c r="H62" i="5"/>
  <c r="H42" i="5"/>
  <c r="H23" i="5"/>
  <c r="H31" i="5"/>
  <c r="H78" i="5"/>
  <c r="H84" i="5"/>
  <c r="F89" i="5"/>
  <c r="M89" i="5" s="1"/>
  <c r="F84" i="5"/>
  <c r="M84" i="5" s="1"/>
  <c r="F78" i="5"/>
  <c r="M78" i="5" s="1"/>
  <c r="F72" i="5"/>
  <c r="M72" i="5" s="1"/>
  <c r="F62" i="5"/>
  <c r="M62" i="5" s="1"/>
  <c r="F42" i="5"/>
  <c r="M42" i="5" s="1"/>
  <c r="F23" i="5"/>
  <c r="M23" i="5" s="1"/>
  <c r="F9" i="5"/>
  <c r="M9" i="5" s="1"/>
  <c r="E89" i="5"/>
  <c r="L89" i="5" s="1"/>
  <c r="E84" i="5"/>
  <c r="L84" i="5" s="1"/>
  <c r="O84" i="5" s="1"/>
  <c r="E78" i="5"/>
  <c r="L78" i="5" s="1"/>
  <c r="E72" i="5"/>
  <c r="L72" i="5" s="1"/>
  <c r="E62" i="5"/>
  <c r="L62" i="5" s="1"/>
  <c r="E42" i="5"/>
  <c r="L42" i="5" s="1"/>
  <c r="E31" i="5"/>
  <c r="E23" i="5"/>
  <c r="L23" i="5" s="1"/>
  <c r="E9" i="5"/>
  <c r="L9" i="5" s="1"/>
  <c r="N72" i="5" l="1"/>
  <c r="O72" i="5"/>
  <c r="O78" i="5"/>
  <c r="N78" i="5"/>
  <c r="O9" i="5"/>
  <c r="N9" i="5"/>
  <c r="O23" i="5"/>
  <c r="N23" i="5"/>
  <c r="N31" i="5"/>
  <c r="O31" i="5"/>
  <c r="O42" i="5"/>
  <c r="N42" i="5"/>
  <c r="O62" i="5"/>
  <c r="N62" i="5"/>
  <c r="J7" i="5"/>
  <c r="J29" i="5"/>
  <c r="E7" i="5"/>
  <c r="L7" i="5" s="1"/>
  <c r="H7" i="5"/>
  <c r="H29" i="5"/>
  <c r="E29" i="5"/>
  <c r="G29" i="5"/>
  <c r="K29" i="5"/>
  <c r="K7" i="5"/>
  <c r="F29" i="5"/>
  <c r="F7" i="5"/>
  <c r="M7" i="5" s="1"/>
  <c r="N29" i="5" l="1"/>
  <c r="O29" i="5"/>
  <c r="G5" i="5"/>
  <c r="M29" i="5"/>
  <c r="L29" i="5"/>
  <c r="N7" i="5"/>
  <c r="O7" i="5"/>
  <c r="J5" i="5"/>
  <c r="J109" i="5" s="1"/>
  <c r="E5" i="5"/>
  <c r="E109" i="5" s="1"/>
  <c r="H5" i="5"/>
  <c r="H109" i="5" s="1"/>
  <c r="K5" i="5"/>
  <c r="F5" i="5"/>
  <c r="F109" i="5" s="1"/>
  <c r="K109" i="5" l="1"/>
  <c r="O5" i="5"/>
  <c r="N5" i="5"/>
  <c r="L5" i="5"/>
  <c r="M5" i="5"/>
  <c r="G109" i="5"/>
  <c r="M109" i="5" l="1"/>
  <c r="L109" i="5"/>
  <c r="O109" i="5"/>
  <c r="N109" i="5"/>
</calcChain>
</file>

<file path=xl/sharedStrings.xml><?xml version="1.0" encoding="utf-8"?>
<sst xmlns="http://schemas.openxmlformats.org/spreadsheetml/2006/main" count="264" uniqueCount="134">
  <si>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</si>
  <si>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</si>
  <si>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</si>
  <si>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</si>
  <si>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</si>
  <si>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</si>
  <si>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</si>
  <si>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</si>
  <si>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</si>
  <si>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</si>
  <si>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</si>
  <si>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</si>
  <si>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</si>
  <si>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</si>
  <si>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</si>
  <si>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</si>
  <si>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</si>
  <si>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_____________________________</t>
  </si>
  <si>
    <t>Total Ramo 33</t>
  </si>
  <si>
    <t>Elaborado por:</t>
  </si>
  <si>
    <t>Revisado por:</t>
  </si>
  <si>
    <t>Aprobado por:</t>
  </si>
  <si>
    <t>Autorizado por:</t>
  </si>
  <si>
    <t>Director de Planeación</t>
  </si>
  <si>
    <t>Director General del DIF Guerrero</t>
  </si>
  <si>
    <t>C. José Antonio Ledesma Rivas</t>
  </si>
  <si>
    <t>C. Diana Ríos Mondragón</t>
  </si>
  <si>
    <t>Unidad de Medida</t>
  </si>
  <si>
    <t>Direccion de Asistencia Alimentaria y Desarrollo Comunitario</t>
  </si>
  <si>
    <t>Subdireccion de Asistencia Alimentaria</t>
  </si>
  <si>
    <t>Programa de Alimentación Escolar Modalidad Caliente.</t>
  </si>
  <si>
    <t>Programa de Alimentación Escolar Modalidad Frio.</t>
  </si>
  <si>
    <t>Programa de Atencion Alimentaria a Grupos Prioritarios (Dotacion A)</t>
  </si>
  <si>
    <t>Programa de Atención Alimentaria a Personas en Situacion de Emergencia y Desastre (Desamparo).</t>
  </si>
  <si>
    <t>Programa de Atención Alimentria en los Primeros 1000 Dias de Vida (-5 Años).</t>
  </si>
  <si>
    <t>Subdireccion de Desarrollo Comunitario</t>
  </si>
  <si>
    <t>Programa de Salud y Bienestar Comunitario.</t>
  </si>
  <si>
    <t>Proyecto para Paquetes de Insumo y Enseres Agricolas para la Produccion Primaria.</t>
  </si>
  <si>
    <t>Proyecto para Paquetes de Aves de Doble Propósito.</t>
  </si>
  <si>
    <t>Proyecto para Paquetes de Pie de Cría de Ganado Porcino.</t>
  </si>
  <si>
    <t>Proyecto para Instalación de Huertos Escolares y/o Huertos Familiares.</t>
  </si>
  <si>
    <t>Proyecto de Estufas Ecologicas.</t>
  </si>
  <si>
    <t>Proyecto de Equipamiento e Instalacion de Comedor Escolar-Comunitario.</t>
  </si>
  <si>
    <t>Direccion de Servicios Medicos</t>
  </si>
  <si>
    <t>Proyecto de Adquisicion y Donacion de Sillas de Ruedas.</t>
  </si>
  <si>
    <t>Proyecto de Adquisicion y Donacion de Aparatos Funcionales.</t>
  </si>
  <si>
    <t>Proyecto de Adquisición y donación  de Aparatos Auditivos.</t>
  </si>
  <si>
    <t>Proyecto de Adquisición y Donación de Aparatos Protésico.</t>
  </si>
  <si>
    <t>Proyecto de Jornadas de Implante de Cadera y Rodilla.</t>
  </si>
  <si>
    <t>Proyecto de Apoyo a Pacientes con Insuficiencia Renal.</t>
  </si>
  <si>
    <t>Proyecto de Jornadas de Cirugías de Cataratas.</t>
  </si>
  <si>
    <t>Proyecto de Adquisición y Donación de Implantes Mamarios Post Cancer de Mama.</t>
  </si>
  <si>
    <t>Proyecto de Adquisición y Donación de Lentes para Débiles Visuales.</t>
  </si>
  <si>
    <t>Proyecto de Adquisición y Donación de Placas Dentales para Personas Adultas.</t>
  </si>
  <si>
    <t>Proyecto de Jornadas de Prevención de Cancer.</t>
  </si>
  <si>
    <t>Proyecto de Apoyos Médicos para Grupos Prioritarios.</t>
  </si>
  <si>
    <t>Proyecto de Apoyos en Especie para Grupos Prioritarios.</t>
  </si>
  <si>
    <t>Proyecto de Equipamiento de Centros Asistenciales.</t>
  </si>
  <si>
    <t>Dirección de DIF Municipales</t>
  </si>
  <si>
    <t>Proyecto de Adquisición y Donación de Cobertores "Cobijando Guerrero".</t>
  </si>
  <si>
    <t>Dirección de Asistencia Jurídica</t>
  </si>
  <si>
    <t>Proyecto de Apoyo a Procuradurias de niños, niñas y adolescentes</t>
  </si>
  <si>
    <t>Dirección de Planeación</t>
  </si>
  <si>
    <t>Proyecto de Equipamiento para las Playas Incluyentes.</t>
  </si>
  <si>
    <t>Proyectos de Control y Seguimiento</t>
  </si>
  <si>
    <t>Acciones de Control y Seguimiento para los Programas Alimentarios y Salud y Bienestar Comunitario.</t>
  </si>
  <si>
    <t>Acciones de Control y Seguimiento para el Programa de Atención a Grupos Prioritarios.</t>
  </si>
  <si>
    <t>Servicio</t>
  </si>
  <si>
    <t>Racion</t>
  </si>
  <si>
    <t>Despensa</t>
  </si>
  <si>
    <t>Paquete</t>
  </si>
  <si>
    <t>Aparato</t>
  </si>
  <si>
    <t>Cirugia</t>
  </si>
  <si>
    <t>Apoyo</t>
  </si>
  <si>
    <t>Implante</t>
  </si>
  <si>
    <t>Lentes</t>
  </si>
  <si>
    <t>Protesis</t>
  </si>
  <si>
    <t>Estudio</t>
  </si>
  <si>
    <t>No aplica</t>
  </si>
  <si>
    <t>Ramo XII</t>
  </si>
  <si>
    <t>Fortalecimiento para la Atención de Nna migrantes en Acapulco de Juárez</t>
  </si>
  <si>
    <t>Centro</t>
  </si>
  <si>
    <t>Dirección de Integración y Bienestar Social</t>
  </si>
  <si>
    <t>Contribuir a la seguridad alimentaria de la población escolar, sujeta de asistencia social, mediante la entrega de desayunos calientes o comidas, diseñados con base en los criterios de calidad nutricia, y acompañados de acciones de orientación alimentaria, aseguramiento de la calidad y producción de alimentos.</t>
  </si>
  <si>
    <t>Contribuir a la seguridad alimentaria de la población escolar, sujeta de asistencia social, mediante la entrega de desayunos fríos diseñados con base en los criterios de calidad nutricia, y acompañados de acciones de orientación alimentaria, aseguramiento de calidad y producción de alimentos.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</si>
  <si>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</si>
  <si>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Favorecer el acceso de las personas en condición de emergencia o desastre, a alimentos inocuos y nutritivos, a través de apoyos alimentarios temporales, diseñados con base en criterios de calidad nutricia y acompañados de acciones de orientación alimentaria y aseguramiento de la calidad para contribuir a que ejerzan su derecho a la alimentación.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</si>
  <si>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</si>
  <si>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Establecer procesos de organiozacion y planeacion en los grupos de desarrollo, mediante la participacion activa y organizada generando un analisis reflexivo, encaminado a atender sus necesidades y problemática en un periodo de tiempo.</t>
  </si>
  <si>
    <t>Se equipa a un grupo de personas organizadas con insumos y enseres para realizar sus cultivos y obtengan beneficios monetarios que mejore la calidad de vida de sus familias.</t>
  </si>
  <si>
    <t xml:space="preserve">Entrega de apatatos auditivos a  personas en situación de riesgo o vulnerabilidad que presentan discapacidad auditiva total o parcial. </t>
  </si>
  <si>
    <t xml:space="preserve">Brindar  atención médica a personas que dada su situación económica, no puedan pagar este tipo de cirugía, cumpliendo con los más altos estándares de calidad y calidez, con la finalidad de integrarlos a la sociedad en una manera productiva.
</t>
  </si>
  <si>
    <t>Brindar   atención  médica  a  personas  que  dada  su situación  económica,  no  puedan  pagar  este  tipo  de atención, cumpliendo con los más altos estándares de calidad y calidez.</t>
  </si>
  <si>
    <t>Brindar   atención  médica  a  personas  que  dada  su situación  económica,  no  puedan  pagar  este  tipo  de cirugía, cumpliendo con los más altos estándares de calidad y calidez,  con  la finalidad  de integrarlos  a la sociedad en una manera productiva.</t>
  </si>
  <si>
    <t>Disminuir  las  tasas  de  morbi-mortalidad  por  cáncer de próstata en forma más temprana,  a través  de un abordaje sistemático, detección oportuna y racional, para    la    referencia    oportuna    de    hombres    con alteraciones,  a  los  hospitales  generales,  clínicas  de displasias y centro estatal de cancerología.</t>
  </si>
  <si>
    <t>Contribuir  a  la  prevención  y  detecciones  oportunas de  riesgos  y  problemas  de  salud,  en  relación  a  la agudeza visual.</t>
  </si>
  <si>
    <t>Rehabilitar dentalmente al paciente con los servicios de   segundo   nivel,  para   la  colocación   de  prótesis dentales totales  o parciales,  en personas  de escasos recursos.  incidir en un mejor inicio de la trituración del   bolo   alimenticio,   para   que   la   digestión   sea adecuada.</t>
  </si>
  <si>
    <t>Proporcionar diversos apoyos a personas de extrema pobreza  de  diferentes  localidades  y  municipios  del estado; que acuden a este sistema en busca de ayuda para  su  atención  medica,  medicamentos,  estudios clínicos;   o   que   hayan   sido   afectados   por   algún siniestro; tales como incendio,  inundación y sismos; así mismo en casos de fallecimientos.</t>
  </si>
  <si>
    <t>Apoyar con cobertores a las familias de escasos recursos económicos, de las regiones altas del Estado, que habitan en las zonas mas marginadas, principalmente de la Montaña y Sierra de  Guerrero, con la finalidad de mitigar los esxtragos de las bajas temperaturas.</t>
  </si>
  <si>
    <t>Proporcionar más y mejores lugares de esparcimiento y sociabilización a las personas con discapacidad y sus familias, mediante la asignación de mobiliario anfibio, para el funcionamiento de las playas incluyentes, que permita realizar actividades orientadas a garantizar el derecho a la recreación, al descanso y a la diversión y fortalecer los procesos funcionales de integración social, familiar y comunitaria, promoviendo su desarrollo integral y el ejercicio plenos de sus derechos.</t>
  </si>
  <si>
    <t>Favorecer    el    acceso    y    consumo    de    alimentos nutritivos  e  inocuos  de  la  población  en  condiciones de vulnerabilidad, que asiste a planteles públicos del Sistema Educativo Nacional,  mediante la  entrega de desayunos escolares, diseñados con base en criterios de  calidad  nutricia,  acompañados  de  acciones  de orientación  y  educación  alimentaria,  así  como  de aseguramiento   de   la   calidad,   para   favorecer   un estado de nutrición adecuado.</t>
  </si>
  <si>
    <t>Brindar alojamiento temporal y atención integral a niñas, niños y adolescentes migrantes no acompañados y familias, con la finalidad de garantizar la integridad física y psicológica de los mismos, bajo el principio de separación y el derecho a la unidad familiar.</t>
  </si>
  <si>
    <t>Total General</t>
  </si>
  <si>
    <t>Fomentar la creación de  pequeñas granjas avícolas rusticas,  en las que se produzcan alimentos básicos de origen animal a bajo costo (carne y huevo), para autoconsumo en primera instancia y cuando haya excedentes para su comercialización.</t>
  </si>
  <si>
    <t>Instalación y equipamiento de huertos escolares, en cocinas escolares con apoyo del programa de desayuno caliente.</t>
  </si>
  <si>
    <t>Contribuir a mejorar las condiciones de vida de las familias que habitan en extrema pobreza, otorgando estufas ecológicas, proporcionando a las familias las herramientas necesarias para utilizar menos recursos naturales y mejorar su calidad  de vida.</t>
  </si>
  <si>
    <t>Mejorar los servicios que se brindan en los espacios alimentarios como son cocinas escolares en planteles educativos y comedores comunitarios, ambos reciben mobiliario y equipo.</t>
  </si>
  <si>
    <t>Entrega de sillas de ruedas a personas con discapacidad temporal o permanente  de diferentes tipos de discapacidad.</t>
  </si>
  <si>
    <t>Entrega de aparatos  funcionales personas con discapacidad temporal o permanente  de diferentes tipos de discapacidad.</t>
  </si>
  <si>
    <t xml:space="preserve">Mejorar la funcionalidad motora de las personas,facilitar su integración familiar y social, contar con el equipo necesario para mejorar los tiempos de entrega proporcionar las condiciones de seguridad a los prótesistas.
</t>
  </si>
  <si>
    <t>Contribuir al equipamiento de herramientas y mobiliario en los Centros Asistenciales para mejorar las condiciones en las cuales se encuentran dichos Centros, y poder brindar una atención de mejor calidad y brindar un servicio digno y que permita el desarrollo integral de los individuos y sus familias.</t>
  </si>
  <si>
    <t>Prevenir  y  atender  a  niños,  niñas   adolescentes  y padres de familia, otorgándoles los conocimientos en medida de prevención, que nos permitan brindar las herramientas   necesarias   para   que   circunstancias tales, como el embarazo no planeado, las adicciones, la  atención  a  la  salud,  la explotación  sexual  infantil, no   se   conviertan   en   factores   que   deterioren   su proyecto   de   vida   en   el   estado   de   guerrero,   en especial de situaciones de vulnerabilidad social.</t>
  </si>
  <si>
    <t>Programa de Atención a Grupos Prioritarios</t>
  </si>
  <si>
    <t>Cobertor</t>
  </si>
  <si>
    <t>Playa</t>
  </si>
  <si>
    <t>Fomentar la creación de granjas porcinas rusticas tecnificadas, para la obtención y consumo de carne de cerdo de buena calidad y alto valor nutritivo, teniendo también planes de sanidad  que nos darán calidad sanitaria, dejando a un lado las costumbres rurales de no confinar a los cerdos en porquerizas.</t>
  </si>
  <si>
    <t>_________________________</t>
  </si>
  <si>
    <t>Directora de Administración y Finanzas</t>
  </si>
  <si>
    <t>C. Antelmo Magdaleno Solís</t>
  </si>
  <si>
    <t>Inversión Estatal Directa</t>
  </si>
  <si>
    <t>Remodelación y Equipamiento de Centros Asistenciales</t>
  </si>
  <si>
    <t>Equipamiento del Albergue para Personas con Cáncer y Familiar Acompañante en Acapulco</t>
  </si>
  <si>
    <t>Remod. Y Equipo</t>
  </si>
  <si>
    <t>Equipamiento</t>
  </si>
  <si>
    <t>L. C. Martha Celina Dimas Adame</t>
  </si>
  <si>
    <t xml:space="preserve">Subdirectora de Administración </t>
  </si>
  <si>
    <t>Equipamiento de 9 Unidades Básicas de Rehabilitación de Municipios del Estado de Guerrero</t>
  </si>
  <si>
    <t>Proporcionar Atención Integral y Mejorar la Calidad de los Servicios de Rehabilitación para las personas con Discapacidad Mediante el Reequipamiento y Modernización.</t>
  </si>
  <si>
    <t>Otorgar mobiliario y equipo al Albergue para brindar los servicios gratuitos de refugio temporal, hospedaje y alimentación a las personas con este tipo de padecimiento y su respectivo acompañante; que asisten a consultas y/o tratamientos después de haber recibido su quimioterapia en el Instituto Estatal de Cancerología (IECAN) o en otro hospital privado</t>
  </si>
  <si>
    <t xml:space="preserve">Rehabilitar, acondicionar y equipar las instalaciones de la nueva Casa del Anciano en Chilpancingo y el Albergue para pacientes con cáncer en Acapulco, en beneficio de la población, que asistirá a los Centros en referencia. </t>
  </si>
  <si>
    <t>SISTEMA PARA EL DESARROLLO INTEGRAL DE LA FAMILIA 
PROGRAMAS Y PROYECTOS DE INVERSIÓN
DEL 1 DE ENERO AL 31 DE DICIEMBRE DEL 2023</t>
  </si>
  <si>
    <t>P46</t>
  </si>
  <si>
    <t>C. Alfredo Abraham Contreras Bello.</t>
  </si>
  <si>
    <t>Encargado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</si>
</sst>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20"/>
      <color theme="1"/>
      <name val="Arial Narrow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4" fontId="7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justify" wrapText="1"/>
    </xf>
    <xf numFmtId="4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4" fontId="5" fillId="0" borderId="2" xfId="0" applyNumberFormat="1" applyFont="1" applyBorder="1"/>
    <xf numFmtId="3" fontId="5" fillId="0" borderId="2" xfId="0" applyNumberFormat="1" applyFont="1" applyBorder="1"/>
    <xf numFmtId="9" fontId="5" fillId="0" borderId="2" xfId="0" applyNumberFormat="1" applyFont="1" applyBorder="1"/>
    <xf numFmtId="9" fontId="5" fillId="0" borderId="8" xfId="0" applyNumberFormat="1" applyFont="1" applyBorder="1"/>
    <xf numFmtId="0" fontId="5" fillId="0" borderId="0" xfId="0" applyFont="1"/>
    <xf numFmtId="0" fontId="9" fillId="0" borderId="0" xfId="0" applyFont="1"/>
    <xf numFmtId="4" fontId="5" fillId="0" borderId="9" xfId="0" applyNumberFormat="1" applyFont="1" applyBorder="1"/>
    <xf numFmtId="3" fontId="5" fillId="0" borderId="9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justify" wrapText="1"/>
    </xf>
    <xf numFmtId="4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left" indent="4"/>
    </xf>
    <xf numFmtId="3" fontId="15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3" fontId="16" fillId="0" borderId="0" xfId="0" applyNumberFormat="1" applyFont="1"/>
    <xf numFmtId="0" fontId="4" fillId="0" borderId="9" xfId="0" applyFont="1" applyBorder="1" applyAlignment="1">
      <alignment horizontal="justify" vertical="top" wrapText="1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vertical="top"/>
    </xf>
    <xf numFmtId="0" fontId="4" fillId="0" borderId="9" xfId="0" applyFont="1" applyBorder="1" applyAlignment="1" applyProtection="1">
      <alignment horizontal="justify" vertical="top" wrapText="1"/>
      <protection locked="0"/>
    </xf>
    <xf numFmtId="4" fontId="7" fillId="0" borderId="9" xfId="0" applyNumberFormat="1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4" fontId="4" fillId="0" borderId="9" xfId="0" applyNumberFormat="1" applyFont="1" applyBorder="1" applyAlignment="1">
      <alignment horizontal="justify" vertical="top" wrapText="1"/>
    </xf>
    <xf numFmtId="0" fontId="5" fillId="0" borderId="9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7" fillId="0" borderId="9" xfId="0" applyFont="1" applyBorder="1" applyAlignment="1">
      <alignment horizontal="justify" vertical="top" wrapText="1"/>
    </xf>
    <xf numFmtId="0" fontId="9" fillId="0" borderId="9" xfId="0" applyFont="1" applyBorder="1" applyAlignment="1" applyProtection="1">
      <alignment horizontal="justify" vertical="top" wrapText="1"/>
      <protection locked="0"/>
    </xf>
    <xf numFmtId="0" fontId="9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5" fillId="2" borderId="9" xfId="0" applyFont="1" applyFill="1" applyBorder="1" applyAlignment="1" applyProtection="1">
      <alignment horizontal="justify" vertical="top" wrapText="1"/>
      <protection locked="0"/>
    </xf>
    <xf numFmtId="4" fontId="7" fillId="0" borderId="9" xfId="0" applyNumberFormat="1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justify" vertical="top" wrapText="1"/>
    </xf>
    <xf numFmtId="3" fontId="10" fillId="0" borderId="9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justify" vertical="top" wrapText="1"/>
    </xf>
    <xf numFmtId="3" fontId="17" fillId="0" borderId="9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justify" vertical="top" wrapText="1"/>
    </xf>
    <xf numFmtId="4" fontId="10" fillId="0" borderId="11" xfId="0" applyNumberFormat="1" applyFont="1" applyBorder="1" applyAlignment="1">
      <alignment horizontal="right" vertical="top" wrapText="1"/>
    </xf>
    <xf numFmtId="3" fontId="10" fillId="0" borderId="1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9" xfId="0" applyFont="1" applyBorder="1" applyAlignment="1">
      <alignment horizontal="center" vertical="top" wrapText="1"/>
    </xf>
    <xf numFmtId="4" fontId="9" fillId="0" borderId="9" xfId="0" applyNumberFormat="1" applyFont="1" applyBorder="1" applyAlignment="1">
      <alignment vertical="top" wrapText="1"/>
    </xf>
    <xf numFmtId="3" fontId="9" fillId="0" borderId="9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3" fontId="9" fillId="0" borderId="9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9" xfId="0" applyFont="1" applyBorder="1" applyAlignment="1" applyProtection="1">
      <alignment horizontal="justify" vertical="top"/>
      <protection locked="0"/>
    </xf>
    <xf numFmtId="0" fontId="11" fillId="0" borderId="0" xfId="0" applyFont="1" applyAlignment="1">
      <alignment horizontal="justify"/>
    </xf>
    <xf numFmtId="4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justify" vertical="top" wrapText="1"/>
    </xf>
    <xf numFmtId="4" fontId="4" fillId="0" borderId="15" xfId="0" applyNumberFormat="1" applyFont="1" applyBorder="1" applyAlignment="1">
      <alignment vertical="top" wrapText="1"/>
    </xf>
    <xf numFmtId="4" fontId="5" fillId="0" borderId="15" xfId="0" applyNumberFormat="1" applyFont="1" applyBorder="1" applyAlignment="1">
      <alignment vertical="top" wrapText="1"/>
    </xf>
    <xf numFmtId="3" fontId="10" fillId="0" borderId="15" xfId="0" applyNumberFormat="1" applyFont="1" applyBorder="1" applyAlignment="1">
      <alignment horizontal="right" vertical="top" wrapText="1"/>
    </xf>
    <xf numFmtId="3" fontId="10" fillId="0" borderId="15" xfId="0" applyNumberFormat="1" applyFont="1" applyBorder="1" applyAlignment="1">
      <alignment horizontal="left" vertical="top" wrapText="1"/>
    </xf>
    <xf numFmtId="3" fontId="5" fillId="0" borderId="15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top" wrapText="1"/>
    </xf>
    <xf numFmtId="4" fontId="7" fillId="0" borderId="16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vertical="top" wrapText="1"/>
    </xf>
    <xf numFmtId="0" fontId="4" fillId="0" borderId="9" xfId="0" applyFont="1" applyBorder="1" applyAlignment="1">
      <alignment horizontal="justify" vertical="top"/>
    </xf>
    <xf numFmtId="3" fontId="8" fillId="0" borderId="9" xfId="0" applyNumberFormat="1" applyFont="1" applyBorder="1" applyAlignment="1">
      <alignment vertical="top"/>
    </xf>
    <xf numFmtId="4" fontId="4" fillId="0" borderId="16" xfId="0" applyNumberFormat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9" fontId="5" fillId="0" borderId="0" xfId="3" applyFont="1" applyAlignment="1">
      <alignment vertical="top"/>
    </xf>
    <xf numFmtId="9" fontId="5" fillId="0" borderId="9" xfId="3" applyFont="1" applyBorder="1" applyAlignment="1">
      <alignment horizontal="right" vertical="top" wrapText="1"/>
    </xf>
    <xf numFmtId="9" fontId="5" fillId="0" borderId="9" xfId="3" applyFont="1" applyBorder="1" applyAlignment="1">
      <alignment horizontal="right"/>
    </xf>
    <xf numFmtId="9" fontId="9" fillId="0" borderId="9" xfId="3" applyFont="1" applyBorder="1" applyAlignment="1">
      <alignment horizontal="right" vertical="top" wrapText="1"/>
    </xf>
    <xf numFmtId="9" fontId="5" fillId="0" borderId="15" xfId="3" applyFont="1" applyBorder="1" applyAlignment="1">
      <alignment horizontal="right" vertical="top" wrapText="1"/>
    </xf>
    <xf numFmtId="9" fontId="5" fillId="0" borderId="11" xfId="3" applyFont="1" applyBorder="1" applyAlignment="1">
      <alignment horizontal="right" vertical="top" wrapText="1"/>
    </xf>
    <xf numFmtId="4" fontId="17" fillId="3" borderId="1" xfId="0" applyNumberFormat="1" applyFont="1" applyFill="1" applyBorder="1" applyAlignment="1">
      <alignment horizontal="right" vertical="top" wrapText="1"/>
    </xf>
    <xf numFmtId="3" fontId="17" fillId="3" borderId="1" xfId="0" applyNumberFormat="1" applyFont="1" applyFill="1" applyBorder="1" applyAlignment="1">
      <alignment horizontal="right" vertical="top" wrapText="1"/>
    </xf>
    <xf numFmtId="9" fontId="9" fillId="3" borderId="1" xfId="3" applyFont="1" applyFill="1" applyBorder="1" applyAlignment="1">
      <alignment horizontal="right" vertical="top" wrapText="1"/>
    </xf>
    <xf numFmtId="4" fontId="1" fillId="4" borderId="3" xfId="0" applyNumberFormat="1" applyFont="1" applyFill="1" applyBorder="1" applyAlignment="1">
      <alignment horizontal="center" wrapText="1"/>
    </xf>
    <xf numFmtId="4" fontId="1" fillId="4" borderId="4" xfId="0" applyNumberFormat="1" applyFont="1" applyFill="1" applyBorder="1" applyAlignment="1">
      <alignment horizontal="center" wrapText="1"/>
    </xf>
    <xf numFmtId="4" fontId="1" fillId="4" borderId="12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justify"/>
    </xf>
    <xf numFmtId="4" fontId="2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4" borderId="10" xfId="0" applyFont="1" applyFill="1" applyBorder="1" applyAlignment="1">
      <alignment horizontal="center"/>
    </xf>
    <xf numFmtId="4" fontId="7" fillId="5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/>
    <xf numFmtId="4" fontId="9" fillId="4" borderId="10" xfId="0" applyNumberFormat="1" applyFont="1" applyFill="1" applyBorder="1"/>
    <xf numFmtId="3" fontId="9" fillId="4" borderId="10" xfId="0" applyNumberFormat="1" applyFont="1" applyFill="1" applyBorder="1"/>
    <xf numFmtId="9" fontId="9" fillId="4" borderId="10" xfId="3" applyFont="1" applyFill="1" applyBorder="1" applyAlignment="1">
      <alignment horizontal="right"/>
    </xf>
  </cellXfs>
  <cellStyles count="4">
    <cellStyle name="Normal" xfId="0" builtinId="0"/>
    <cellStyle name="Normal 2 2" xfId="2" xr:uid="{00000000-0005-0000-0000-000001000000}"/>
    <cellStyle name="Normal 6 3 2" xfId="1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71AE48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54BB-700B-4D3E-95EF-4A3573DBF262}">
  <dimension ref="A1:Q181"/>
  <sheetViews>
    <sheetView tabSelected="1" zoomScale="73" zoomScaleNormal="73" workbookViewId="0">
      <pane ySplit="3" topLeftCell="A4" activePane="bottomLeft" state="frozen"/>
      <selection pane="bottomLeft" activeCell="G15" sqref="G15"/>
    </sheetView>
  </sheetViews>
  <sheetFormatPr baseColWidth="10" defaultColWidth="11.42578125" defaultRowHeight="15" x14ac:dyDescent="0.25"/>
  <cols>
    <col min="1" max="1" width="8.7109375" customWidth="1"/>
    <col min="2" max="3" width="40.7109375" customWidth="1"/>
    <col min="4" max="4" width="7.42578125" style="3" customWidth="1"/>
    <col min="5" max="5" width="18.7109375" customWidth="1"/>
    <col min="6" max="6" width="18.85546875" customWidth="1"/>
    <col min="7" max="7" width="20.28515625" style="2" customWidth="1"/>
    <col min="8" max="8" width="18.7109375" style="4" customWidth="1"/>
    <col min="9" max="9" width="15.7109375" style="4" customWidth="1"/>
    <col min="10" max="11" width="13.7109375" customWidth="1"/>
    <col min="12" max="12" width="11.85546875" bestFit="1" customWidth="1"/>
    <col min="13" max="13" width="13" bestFit="1" customWidth="1"/>
    <col min="14" max="15" width="12.85546875" bestFit="1" customWidth="1"/>
    <col min="17" max="17" width="13" bestFit="1" customWidth="1"/>
  </cols>
  <sheetData>
    <row r="1" spans="1:17" ht="42" customHeight="1" x14ac:dyDescent="0.25">
      <c r="A1" s="119" t="s">
        <v>130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</row>
    <row r="2" spans="1:17" x14ac:dyDescent="0.25">
      <c r="A2" s="122" t="s">
        <v>4</v>
      </c>
      <c r="B2" s="123" t="s">
        <v>5</v>
      </c>
      <c r="C2" s="123" t="s">
        <v>6</v>
      </c>
      <c r="D2" s="123" t="s">
        <v>7</v>
      </c>
      <c r="E2" s="124" t="s">
        <v>0</v>
      </c>
      <c r="F2" s="124"/>
      <c r="G2" s="124"/>
      <c r="H2" s="124" t="s">
        <v>1</v>
      </c>
      <c r="I2" s="124"/>
      <c r="J2" s="124"/>
      <c r="K2" s="124"/>
      <c r="L2" s="124" t="s">
        <v>2</v>
      </c>
      <c r="M2" s="124"/>
      <c r="N2" s="124" t="s">
        <v>3</v>
      </c>
      <c r="O2" s="125"/>
    </row>
    <row r="3" spans="1:17" s="1" customFormat="1" ht="45.75" thickBot="1" x14ac:dyDescent="0.3">
      <c r="A3" s="126"/>
      <c r="B3" s="127"/>
      <c r="C3" s="127"/>
      <c r="D3" s="127"/>
      <c r="E3" s="128" t="s">
        <v>8</v>
      </c>
      <c r="F3" s="128" t="s">
        <v>9</v>
      </c>
      <c r="G3" s="128" t="s">
        <v>10</v>
      </c>
      <c r="H3" s="129" t="s">
        <v>11</v>
      </c>
      <c r="I3" s="129" t="s">
        <v>27</v>
      </c>
      <c r="J3" s="128" t="s">
        <v>9</v>
      </c>
      <c r="K3" s="128" t="s">
        <v>12</v>
      </c>
      <c r="L3" s="128" t="s">
        <v>13</v>
      </c>
      <c r="M3" s="128" t="s">
        <v>14</v>
      </c>
      <c r="N3" s="128" t="s">
        <v>15</v>
      </c>
      <c r="O3" s="130" t="s">
        <v>16</v>
      </c>
    </row>
    <row r="4" spans="1:17" s="20" customFormat="1" ht="12.75" x14ac:dyDescent="0.2">
      <c r="A4" s="6"/>
      <c r="B4" s="7"/>
      <c r="C4" s="7"/>
      <c r="D4" s="6"/>
      <c r="E4" s="16"/>
      <c r="F4" s="16"/>
      <c r="G4" s="16"/>
      <c r="H4" s="17"/>
      <c r="I4" s="17"/>
      <c r="J4" s="18"/>
      <c r="K4" s="17"/>
      <c r="L4" s="18"/>
      <c r="M4" s="18"/>
      <c r="N4" s="18"/>
      <c r="O4" s="19"/>
    </row>
    <row r="5" spans="1:17" s="21" customFormat="1" ht="12.75" x14ac:dyDescent="0.2">
      <c r="A5" s="141"/>
      <c r="B5" s="142" t="s">
        <v>18</v>
      </c>
      <c r="C5" s="143"/>
      <c r="D5" s="141" t="s">
        <v>131</v>
      </c>
      <c r="E5" s="144">
        <f>SUM(E7,E29)</f>
        <v>763526633.99999988</v>
      </c>
      <c r="F5" s="144">
        <f t="shared" ref="F5" si="0">SUM(F7,F29)</f>
        <v>770366150.11999977</v>
      </c>
      <c r="G5" s="144">
        <f>SUM(G7,G29)</f>
        <v>759902809.73000002</v>
      </c>
      <c r="H5" s="145">
        <f t="shared" ref="H5" si="1">SUM(H7,H29)</f>
        <v>36658419</v>
      </c>
      <c r="I5" s="145" t="s">
        <v>67</v>
      </c>
      <c r="J5" s="145">
        <f t="shared" ref="J5" si="2">SUM(J7,J29)</f>
        <v>36658419</v>
      </c>
      <c r="K5" s="145">
        <f t="shared" ref="K5" si="3">SUM(K7,K29)</f>
        <v>36658350</v>
      </c>
      <c r="L5" s="146">
        <f>+G5/E5</f>
        <v>0.99525383384333932</v>
      </c>
      <c r="M5" s="146">
        <f>+G5/F5</f>
        <v>0.98641770489478298</v>
      </c>
      <c r="N5" s="146">
        <f>+K5/H5</f>
        <v>0.99999811775843361</v>
      </c>
      <c r="O5" s="146">
        <f>+K5/J5</f>
        <v>0.99999811775843361</v>
      </c>
    </row>
    <row r="6" spans="1:17" s="20" customFormat="1" ht="12.75" x14ac:dyDescent="0.2">
      <c r="A6" s="8"/>
      <c r="B6" s="5"/>
      <c r="C6" s="9"/>
      <c r="D6" s="8"/>
      <c r="E6" s="22"/>
      <c r="F6" s="22"/>
      <c r="G6" s="22"/>
      <c r="H6" s="23"/>
      <c r="I6" s="23"/>
      <c r="J6" s="23"/>
      <c r="K6" s="23"/>
      <c r="L6" s="112"/>
      <c r="M6" s="112"/>
      <c r="N6" s="112"/>
      <c r="O6" s="112"/>
    </row>
    <row r="7" spans="1:17" s="20" customFormat="1" ht="25.5" x14ac:dyDescent="0.2">
      <c r="A7" s="75"/>
      <c r="B7" s="47" t="s">
        <v>28</v>
      </c>
      <c r="C7" s="55"/>
      <c r="D7" s="75"/>
      <c r="E7" s="76">
        <f>SUM(E9,E23)</f>
        <v>652771170.69999993</v>
      </c>
      <c r="F7" s="76">
        <f t="shared" ref="F7" si="4">SUM(F9,F23)</f>
        <v>652772155.69999981</v>
      </c>
      <c r="G7" s="76">
        <f>SUM(G9,G23)</f>
        <v>648993480.97000003</v>
      </c>
      <c r="H7" s="77">
        <f t="shared" ref="H7" si="5">SUM(H9,H23)</f>
        <v>36612372</v>
      </c>
      <c r="I7" s="77" t="s">
        <v>67</v>
      </c>
      <c r="J7" s="77">
        <f t="shared" ref="J7" si="6">SUM(J9,J23)</f>
        <v>36612372</v>
      </c>
      <c r="K7" s="77">
        <f t="shared" ref="K7" si="7">SUM(K9,K23)</f>
        <v>36612303</v>
      </c>
      <c r="L7" s="113">
        <f>+G7/E7</f>
        <v>0.99421284226454287</v>
      </c>
      <c r="M7" s="113">
        <f>+G7/F7</f>
        <v>0.99421134204790385</v>
      </c>
      <c r="N7" s="113">
        <f>+K7/H7</f>
        <v>0.9999981153911579</v>
      </c>
      <c r="O7" s="113">
        <f>+K7/J7</f>
        <v>0.9999981153911579</v>
      </c>
    </row>
    <row r="8" spans="1:17" s="20" customFormat="1" ht="12.75" x14ac:dyDescent="0.2">
      <c r="A8" s="78"/>
      <c r="B8" s="58"/>
      <c r="C8" s="50"/>
      <c r="D8" s="78"/>
      <c r="E8" s="79"/>
      <c r="F8" s="79"/>
      <c r="G8" s="79"/>
      <c r="H8" s="80"/>
      <c r="I8" s="80"/>
      <c r="J8" s="80"/>
      <c r="K8" s="80"/>
      <c r="L8" s="111"/>
      <c r="M8" s="111"/>
      <c r="N8" s="111"/>
      <c r="O8" s="111"/>
    </row>
    <row r="9" spans="1:17" s="20" customFormat="1" ht="12.75" x14ac:dyDescent="0.2">
      <c r="A9" s="75"/>
      <c r="B9" s="47" t="s">
        <v>29</v>
      </c>
      <c r="C9" s="55"/>
      <c r="D9" s="75"/>
      <c r="E9" s="76">
        <f>SUM(E14:E21)</f>
        <v>648997638.89999998</v>
      </c>
      <c r="F9" s="76">
        <f t="shared" ref="F9" si="8">SUM(F14:F21)</f>
        <v>648998623.89999986</v>
      </c>
      <c r="G9" s="76">
        <f>SUM(G14:G21)</f>
        <v>648993480.97000003</v>
      </c>
      <c r="H9" s="77">
        <f>SUM(H14:H21)</f>
        <v>36612303</v>
      </c>
      <c r="I9" s="77" t="s">
        <v>67</v>
      </c>
      <c r="J9" s="77">
        <f>SUM(J14:J21)</f>
        <v>36612303</v>
      </c>
      <c r="K9" s="77">
        <f>SUM(K14:K21)</f>
        <v>36612303</v>
      </c>
      <c r="L9" s="113">
        <f>+G9/E9</f>
        <v>0.99999359330488935</v>
      </c>
      <c r="M9" s="113">
        <f>+G9/F9</f>
        <v>0.99999207559182646</v>
      </c>
      <c r="N9" s="113">
        <f>+K9/H9</f>
        <v>1</v>
      </c>
      <c r="O9" s="113">
        <f>+K9/J9</f>
        <v>1</v>
      </c>
    </row>
    <row r="10" spans="1:17" s="45" customFormat="1" ht="12.75" hidden="1" x14ac:dyDescent="0.25">
      <c r="A10" s="78"/>
      <c r="B10" s="43"/>
      <c r="C10" s="44"/>
      <c r="D10" s="78"/>
      <c r="E10" s="79"/>
      <c r="F10" s="79"/>
      <c r="G10" s="79"/>
      <c r="H10" s="80"/>
      <c r="I10" s="80"/>
      <c r="J10" s="80"/>
      <c r="K10" s="80"/>
      <c r="L10" s="111"/>
      <c r="M10" s="111">
        <f t="shared" ref="M10:M16" si="9">IF(F10,G10/F10,0)</f>
        <v>0</v>
      </c>
      <c r="N10" s="111">
        <f t="shared" ref="N10:N16" si="10">IF(G10,H10/G10,0)</f>
        <v>0</v>
      </c>
      <c r="O10" s="111">
        <f t="shared" ref="O10:O16" si="11">IF(H10,I10/H10,0)</f>
        <v>0</v>
      </c>
    </row>
    <row r="11" spans="1:17" s="45" customFormat="1" ht="12.75" hidden="1" x14ac:dyDescent="0.25">
      <c r="A11" s="78"/>
      <c r="B11" s="43"/>
      <c r="C11" s="44"/>
      <c r="D11" s="78"/>
      <c r="E11" s="79"/>
      <c r="F11" s="79"/>
      <c r="G11" s="79"/>
      <c r="H11" s="80"/>
      <c r="I11" s="80"/>
      <c r="J11" s="80"/>
      <c r="K11" s="80"/>
      <c r="L11" s="111"/>
      <c r="M11" s="111">
        <f t="shared" si="9"/>
        <v>0</v>
      </c>
      <c r="N11" s="111">
        <f t="shared" si="10"/>
        <v>0</v>
      </c>
      <c r="O11" s="111">
        <f t="shared" si="11"/>
        <v>0</v>
      </c>
    </row>
    <row r="12" spans="1:17" s="45" customFormat="1" ht="12.75" hidden="1" x14ac:dyDescent="0.25">
      <c r="A12" s="78"/>
      <c r="B12" s="43"/>
      <c r="C12" s="44"/>
      <c r="D12" s="78"/>
      <c r="E12" s="79"/>
      <c r="F12" s="79"/>
      <c r="G12" s="79"/>
      <c r="H12" s="80"/>
      <c r="I12" s="80"/>
      <c r="J12" s="80"/>
      <c r="K12" s="80"/>
      <c r="L12" s="111"/>
      <c r="M12" s="111">
        <f t="shared" si="9"/>
        <v>0</v>
      </c>
      <c r="N12" s="111">
        <f t="shared" si="10"/>
        <v>0</v>
      </c>
      <c r="O12" s="111">
        <f t="shared" si="11"/>
        <v>0</v>
      </c>
    </row>
    <row r="13" spans="1:17" s="45" customFormat="1" ht="12.75" hidden="1" x14ac:dyDescent="0.25">
      <c r="A13" s="78"/>
      <c r="B13" s="43"/>
      <c r="C13" s="44"/>
      <c r="D13" s="78"/>
      <c r="E13" s="79"/>
      <c r="F13" s="79"/>
      <c r="G13" s="79"/>
      <c r="H13" s="80"/>
      <c r="I13" s="80"/>
      <c r="J13" s="80"/>
      <c r="K13" s="80"/>
      <c r="L13" s="111"/>
      <c r="M13" s="111">
        <f t="shared" si="9"/>
        <v>0</v>
      </c>
      <c r="N13" s="111">
        <f t="shared" si="10"/>
        <v>0</v>
      </c>
      <c r="O13" s="111">
        <f t="shared" si="11"/>
        <v>0</v>
      </c>
    </row>
    <row r="14" spans="1:17" s="45" customFormat="1" ht="111.75" customHeight="1" x14ac:dyDescent="0.25">
      <c r="A14" s="78">
        <v>1</v>
      </c>
      <c r="B14" s="43" t="s">
        <v>30</v>
      </c>
      <c r="C14" s="44" t="s">
        <v>83</v>
      </c>
      <c r="D14" s="78" t="s">
        <v>131</v>
      </c>
      <c r="E14" s="83">
        <v>386561605.29000002</v>
      </c>
      <c r="F14" s="83">
        <v>339556320.57999998</v>
      </c>
      <c r="G14" s="83">
        <v>339551356.66000003</v>
      </c>
      <c r="H14" s="80">
        <v>35442300</v>
      </c>
      <c r="I14" s="80" t="s">
        <v>68</v>
      </c>
      <c r="J14" s="80">
        <v>35442300</v>
      </c>
      <c r="K14" s="80">
        <v>35442300</v>
      </c>
      <c r="L14" s="111">
        <f>+G14/E14</f>
        <v>0.87838872773013055</v>
      </c>
      <c r="M14" s="111">
        <f>+G14/F14</f>
        <v>0.99998538115859104</v>
      </c>
      <c r="N14" s="111">
        <f>+K14/H14</f>
        <v>1</v>
      </c>
      <c r="O14" s="111">
        <f>+K14/J14</f>
        <v>1</v>
      </c>
      <c r="Q14" s="109"/>
    </row>
    <row r="15" spans="1:17" s="45" customFormat="1" ht="114" customHeight="1" x14ac:dyDescent="0.25">
      <c r="A15" s="78">
        <v>2</v>
      </c>
      <c r="B15" s="43" t="s">
        <v>31</v>
      </c>
      <c r="C15" s="44" t="s">
        <v>84</v>
      </c>
      <c r="D15" s="78" t="s">
        <v>131</v>
      </c>
      <c r="E15" s="79">
        <v>7871752.5300000003</v>
      </c>
      <c r="F15" s="79">
        <v>7894172</v>
      </c>
      <c r="G15" s="79">
        <v>7894172</v>
      </c>
      <c r="H15" s="80">
        <v>276020</v>
      </c>
      <c r="I15" s="80" t="s">
        <v>68</v>
      </c>
      <c r="J15" s="80">
        <v>276020</v>
      </c>
      <c r="K15" s="80">
        <v>276020</v>
      </c>
      <c r="L15" s="111">
        <f>+G15/E15</f>
        <v>1.002848091313155</v>
      </c>
      <c r="M15" s="111">
        <f>+G15/F15</f>
        <v>1</v>
      </c>
      <c r="N15" s="111">
        <f>+K15/H15</f>
        <v>1</v>
      </c>
      <c r="O15" s="111">
        <f>+K15/J15</f>
        <v>1</v>
      </c>
      <c r="Q15" s="110"/>
    </row>
    <row r="16" spans="1:17" s="45" customFormat="1" ht="10.5" hidden="1" customHeight="1" x14ac:dyDescent="0.25">
      <c r="A16" s="78"/>
      <c r="B16" s="49"/>
      <c r="C16" s="50"/>
      <c r="D16" s="78" t="s">
        <v>131</v>
      </c>
      <c r="E16" s="79"/>
      <c r="F16" s="79"/>
      <c r="G16" s="79"/>
      <c r="H16" s="80"/>
      <c r="I16" s="80"/>
      <c r="J16" s="80"/>
      <c r="K16" s="80"/>
      <c r="L16" s="111"/>
      <c r="M16" s="111">
        <f t="shared" si="9"/>
        <v>0</v>
      </c>
      <c r="N16" s="111">
        <f t="shared" si="10"/>
        <v>0</v>
      </c>
      <c r="O16" s="111">
        <f t="shared" si="11"/>
        <v>0</v>
      </c>
    </row>
    <row r="17" spans="1:15" s="45" customFormat="1" ht="151.5" customHeight="1" x14ac:dyDescent="0.25">
      <c r="A17" s="78">
        <v>3</v>
      </c>
      <c r="B17" s="43" t="s">
        <v>32</v>
      </c>
      <c r="C17" s="87" t="s">
        <v>85</v>
      </c>
      <c r="D17" s="78" t="s">
        <v>131</v>
      </c>
      <c r="E17" s="79">
        <v>168599985.99000001</v>
      </c>
      <c r="F17" s="79">
        <v>167788800.96000001</v>
      </c>
      <c r="G17" s="79">
        <v>167788806.96000001</v>
      </c>
      <c r="H17" s="80">
        <v>484859</v>
      </c>
      <c r="I17" s="80" t="s">
        <v>69</v>
      </c>
      <c r="J17" s="80">
        <v>484859</v>
      </c>
      <c r="K17" s="80">
        <v>484859</v>
      </c>
      <c r="L17" s="111">
        <f>+G17/E17</f>
        <v>0.99518873607707115</v>
      </c>
      <c r="M17" s="111">
        <f>+G17/F17</f>
        <v>1.00000003575924</v>
      </c>
      <c r="N17" s="111">
        <f>+K17/H17</f>
        <v>1</v>
      </c>
      <c r="O17" s="111">
        <f>+K17/J17</f>
        <v>1</v>
      </c>
    </row>
    <row r="18" spans="1:15" s="45" customFormat="1" ht="12.75" hidden="1" x14ac:dyDescent="0.25">
      <c r="A18" s="78"/>
      <c r="B18" s="43"/>
      <c r="C18" s="56"/>
      <c r="D18" s="78" t="s">
        <v>131</v>
      </c>
      <c r="E18" s="79"/>
      <c r="F18" s="79"/>
      <c r="G18" s="79"/>
      <c r="H18" s="80"/>
      <c r="I18" s="80"/>
      <c r="J18" s="80"/>
      <c r="K18" s="80"/>
      <c r="L18" s="111" t="e">
        <f t="shared" ref="L18:L20" si="12">+G18/E18</f>
        <v>#DIV/0!</v>
      </c>
      <c r="M18" s="111" t="e">
        <f t="shared" ref="M17:M21" si="13">+G18/F18</f>
        <v>#DIV/0!</v>
      </c>
      <c r="N18" s="111" t="e">
        <f t="shared" ref="N17:N21" si="14">+K18/H18</f>
        <v>#DIV/0!</v>
      </c>
      <c r="O18" s="111" t="e">
        <f t="shared" ref="O18:O20" si="15">+K18/J18</f>
        <v>#DIV/0!</v>
      </c>
    </row>
    <row r="19" spans="1:15" s="45" customFormat="1" ht="122.25" customHeight="1" x14ac:dyDescent="0.25">
      <c r="A19" s="78">
        <v>4</v>
      </c>
      <c r="B19" s="49" t="s">
        <v>33</v>
      </c>
      <c r="C19" s="56" t="s">
        <v>86</v>
      </c>
      <c r="D19" s="78" t="s">
        <v>131</v>
      </c>
      <c r="E19" s="79">
        <v>13593932</v>
      </c>
      <c r="F19" s="79">
        <v>75349771.420000002</v>
      </c>
      <c r="G19" s="79">
        <v>75349586.409999996</v>
      </c>
      <c r="H19" s="105">
        <v>197658</v>
      </c>
      <c r="I19" s="105" t="s">
        <v>69</v>
      </c>
      <c r="J19" s="105">
        <v>197658</v>
      </c>
      <c r="K19" s="105">
        <v>197658</v>
      </c>
      <c r="L19" s="111">
        <f>+G19/E19</f>
        <v>5.5428838698030853</v>
      </c>
      <c r="M19" s="111">
        <f>+G19/F19</f>
        <v>0.99999754465081292</v>
      </c>
      <c r="N19" s="111">
        <f>+K19/H19</f>
        <v>1</v>
      </c>
      <c r="O19" s="111">
        <f>+K19/J19</f>
        <v>1</v>
      </c>
    </row>
    <row r="20" spans="1:15" s="45" customFormat="1" ht="12.75" hidden="1" x14ac:dyDescent="0.25">
      <c r="A20" s="78"/>
      <c r="B20" s="43"/>
      <c r="C20" s="50"/>
      <c r="D20" s="78" t="s">
        <v>131</v>
      </c>
      <c r="E20" s="79"/>
      <c r="F20" s="79"/>
      <c r="G20" s="79"/>
      <c r="H20" s="80"/>
      <c r="I20" s="80"/>
      <c r="J20" s="80"/>
      <c r="K20" s="80"/>
      <c r="L20" s="111" t="e">
        <f t="shared" si="12"/>
        <v>#DIV/0!</v>
      </c>
      <c r="M20" s="111" t="e">
        <f t="shared" si="13"/>
        <v>#DIV/0!</v>
      </c>
      <c r="N20" s="111" t="e">
        <f t="shared" si="14"/>
        <v>#DIV/0!</v>
      </c>
      <c r="O20" s="111" t="e">
        <f t="shared" si="15"/>
        <v>#DIV/0!</v>
      </c>
    </row>
    <row r="21" spans="1:15" s="45" customFormat="1" ht="108.75" customHeight="1" x14ac:dyDescent="0.25">
      <c r="A21" s="78">
        <v>5</v>
      </c>
      <c r="B21" s="49" t="s">
        <v>34</v>
      </c>
      <c r="C21" s="56" t="s">
        <v>87</v>
      </c>
      <c r="D21" s="78" t="s">
        <v>131</v>
      </c>
      <c r="E21" s="79">
        <v>72370363.090000004</v>
      </c>
      <c r="F21" s="79">
        <v>58409558.939999998</v>
      </c>
      <c r="G21" s="79">
        <v>58409558.939999998</v>
      </c>
      <c r="H21" s="80">
        <v>211466</v>
      </c>
      <c r="I21" s="80" t="s">
        <v>69</v>
      </c>
      <c r="J21" s="80">
        <v>211466</v>
      </c>
      <c r="K21" s="80">
        <v>211466</v>
      </c>
      <c r="L21" s="111">
        <f>+G21/E21</f>
        <v>0.80709224668890622</v>
      </c>
      <c r="M21" s="111">
        <f>+G21/F21</f>
        <v>1</v>
      </c>
      <c r="N21" s="111">
        <f>+K21/H21</f>
        <v>1</v>
      </c>
      <c r="O21" s="111">
        <f>+K21/J21</f>
        <v>1</v>
      </c>
    </row>
    <row r="22" spans="1:15" s="45" customFormat="1" ht="12.75" x14ac:dyDescent="0.25">
      <c r="A22" s="78"/>
      <c r="B22" s="43"/>
      <c r="C22" s="46"/>
      <c r="D22" s="78"/>
      <c r="E22" s="79"/>
      <c r="F22" s="79"/>
      <c r="G22" s="79"/>
      <c r="H22" s="80"/>
      <c r="I22" s="80"/>
      <c r="J22" s="80"/>
      <c r="K22" s="80"/>
      <c r="L22" s="111"/>
      <c r="M22" s="111"/>
      <c r="N22" s="111"/>
      <c r="O22" s="111"/>
    </row>
    <row r="23" spans="1:15" s="48" customFormat="1" ht="12.75" x14ac:dyDescent="0.25">
      <c r="A23" s="75"/>
      <c r="B23" s="53" t="s">
        <v>35</v>
      </c>
      <c r="C23" s="54"/>
      <c r="D23" s="75" t="s">
        <v>131</v>
      </c>
      <c r="E23" s="76">
        <f>SUM(E27)</f>
        <v>3773531.8</v>
      </c>
      <c r="F23" s="76">
        <f t="shared" ref="F23" si="16">SUM(F27)</f>
        <v>3773531.8</v>
      </c>
      <c r="G23" s="76">
        <f>SUM(G27)</f>
        <v>0</v>
      </c>
      <c r="H23" s="77">
        <f>SUM(H27)</f>
        <v>69</v>
      </c>
      <c r="I23" s="77" t="s">
        <v>67</v>
      </c>
      <c r="J23" s="77">
        <f>SUM(J27)</f>
        <v>69</v>
      </c>
      <c r="K23" s="77">
        <f>SUM(K27)</f>
        <v>0</v>
      </c>
      <c r="L23" s="113">
        <f>+G23/E23</f>
        <v>0</v>
      </c>
      <c r="M23" s="113">
        <f>+G23/F23</f>
        <v>0</v>
      </c>
      <c r="N23" s="113">
        <f>+K23/H23</f>
        <v>0</v>
      </c>
      <c r="O23" s="113">
        <f>+K23/J23</f>
        <v>0</v>
      </c>
    </row>
    <row r="24" spans="1:15" s="45" customFormat="1" ht="12.75" hidden="1" x14ac:dyDescent="0.25">
      <c r="A24" s="78"/>
      <c r="B24" s="43"/>
      <c r="C24" s="44"/>
      <c r="D24" s="78" t="s">
        <v>131</v>
      </c>
      <c r="E24" s="79"/>
      <c r="F24" s="79"/>
      <c r="G24" s="79"/>
      <c r="H24" s="80"/>
      <c r="I24" s="80"/>
      <c r="J24" s="80"/>
      <c r="K24" s="80"/>
      <c r="L24" s="111" t="e">
        <f t="shared" ref="L23:L27" si="17">+G24/E24</f>
        <v>#DIV/0!</v>
      </c>
      <c r="M24" s="111" t="e">
        <f t="shared" ref="M23:M27" si="18">+G24/F24</f>
        <v>#DIV/0!</v>
      </c>
      <c r="N24" s="111" t="e">
        <f t="shared" ref="N23:N27" si="19">+K24/H24</f>
        <v>#DIV/0!</v>
      </c>
      <c r="O24" s="111" t="e">
        <f t="shared" ref="O24:O26" si="20">+K24/J24</f>
        <v>#DIV/0!</v>
      </c>
    </row>
    <row r="25" spans="1:15" s="45" customFormat="1" ht="12.75" hidden="1" x14ac:dyDescent="0.25">
      <c r="A25" s="78"/>
      <c r="B25" s="43"/>
      <c r="C25" s="44"/>
      <c r="D25" s="78" t="s">
        <v>131</v>
      </c>
      <c r="E25" s="79"/>
      <c r="F25" s="79"/>
      <c r="G25" s="79"/>
      <c r="H25" s="80"/>
      <c r="I25" s="80"/>
      <c r="J25" s="80"/>
      <c r="K25" s="80"/>
      <c r="L25" s="111" t="e">
        <f t="shared" si="17"/>
        <v>#DIV/0!</v>
      </c>
      <c r="M25" s="111" t="e">
        <f t="shared" si="18"/>
        <v>#DIV/0!</v>
      </c>
      <c r="N25" s="111" t="e">
        <f t="shared" si="19"/>
        <v>#DIV/0!</v>
      </c>
      <c r="O25" s="111" t="e">
        <f t="shared" si="20"/>
        <v>#DIV/0!</v>
      </c>
    </row>
    <row r="26" spans="1:15" s="45" customFormat="1" ht="12.75" hidden="1" x14ac:dyDescent="0.25">
      <c r="A26" s="78"/>
      <c r="B26" s="43"/>
      <c r="C26" s="44"/>
      <c r="D26" s="78" t="s">
        <v>131</v>
      </c>
      <c r="E26" s="79"/>
      <c r="F26" s="79"/>
      <c r="G26" s="79"/>
      <c r="H26" s="80"/>
      <c r="I26" s="80"/>
      <c r="J26" s="80"/>
      <c r="K26" s="80"/>
      <c r="L26" s="111" t="e">
        <f t="shared" si="17"/>
        <v>#DIV/0!</v>
      </c>
      <c r="M26" s="111" t="e">
        <f t="shared" si="18"/>
        <v>#DIV/0!</v>
      </c>
      <c r="N26" s="111" t="e">
        <f t="shared" si="19"/>
        <v>#DIV/0!</v>
      </c>
      <c r="O26" s="111" t="e">
        <f t="shared" si="20"/>
        <v>#DIV/0!</v>
      </c>
    </row>
    <row r="27" spans="1:15" s="45" customFormat="1" ht="81.75" customHeight="1" x14ac:dyDescent="0.25">
      <c r="A27" s="78">
        <v>6</v>
      </c>
      <c r="B27" s="43" t="s">
        <v>36</v>
      </c>
      <c r="C27" s="59" t="s">
        <v>88</v>
      </c>
      <c r="D27" s="78" t="s">
        <v>131</v>
      </c>
      <c r="E27" s="79">
        <v>3773531.8</v>
      </c>
      <c r="F27" s="79">
        <v>3773531.8</v>
      </c>
      <c r="G27" s="79">
        <v>0</v>
      </c>
      <c r="H27" s="80">
        <v>69</v>
      </c>
      <c r="I27" s="80" t="s">
        <v>67</v>
      </c>
      <c r="J27" s="80">
        <v>69</v>
      </c>
      <c r="K27" s="80">
        <v>0</v>
      </c>
      <c r="L27" s="111">
        <f>+G27/E27</f>
        <v>0</v>
      </c>
      <c r="M27" s="111">
        <f t="shared" si="18"/>
        <v>0</v>
      </c>
      <c r="N27" s="111">
        <f>+K27/H27</f>
        <v>0</v>
      </c>
      <c r="O27" s="111">
        <f>+K27/J27</f>
        <v>0</v>
      </c>
    </row>
    <row r="28" spans="1:15" s="45" customFormat="1" ht="12.75" x14ac:dyDescent="0.25">
      <c r="A28" s="78"/>
      <c r="B28" s="43"/>
      <c r="C28" s="44"/>
      <c r="D28" s="78"/>
      <c r="E28" s="79"/>
      <c r="F28" s="79"/>
      <c r="G28" s="79"/>
      <c r="H28" s="80"/>
      <c r="I28" s="80"/>
      <c r="J28" s="80"/>
      <c r="K28" s="80"/>
      <c r="L28" s="111"/>
      <c r="M28" s="111"/>
      <c r="N28" s="111"/>
      <c r="O28" s="111"/>
    </row>
    <row r="29" spans="1:15" s="48" customFormat="1" ht="26.25" customHeight="1" x14ac:dyDescent="0.25">
      <c r="A29" s="75"/>
      <c r="B29" s="53" t="s">
        <v>112</v>
      </c>
      <c r="C29" s="54"/>
      <c r="D29" s="75" t="s">
        <v>131</v>
      </c>
      <c r="E29" s="76">
        <f>SUM(E31,E42,E62,E72,E78,E84,E89)</f>
        <v>110755463.3</v>
      </c>
      <c r="F29" s="76">
        <f t="shared" ref="F29:G29" si="21">SUM(F31,F42,F62,F72,F78,F84,F89)</f>
        <v>117593994.42</v>
      </c>
      <c r="G29" s="76">
        <f t="shared" si="21"/>
        <v>110909328.76000001</v>
      </c>
      <c r="H29" s="77">
        <f>SUM(H31,H42,H62,H72,H78,H84,H89)</f>
        <v>46047</v>
      </c>
      <c r="I29" s="77" t="s">
        <v>67</v>
      </c>
      <c r="J29" s="77">
        <f>SUM(J31,J42,J62,J72,J78,J84,J89)</f>
        <v>46047</v>
      </c>
      <c r="K29" s="77">
        <f>SUM(K31,K42,K62,K72,K78,K84,K89)</f>
        <v>46047</v>
      </c>
      <c r="L29" s="113">
        <f>+G29/E29</f>
        <v>1.0013892358481968</v>
      </c>
      <c r="M29" s="113">
        <f>+G29/F29</f>
        <v>0.94315470196441353</v>
      </c>
      <c r="N29" s="113">
        <f>+K29/H29</f>
        <v>1</v>
      </c>
      <c r="O29" s="113">
        <f>+K29/J29</f>
        <v>1</v>
      </c>
    </row>
    <row r="30" spans="1:15" s="45" customFormat="1" ht="12.75" x14ac:dyDescent="0.25">
      <c r="A30" s="78"/>
      <c r="B30" s="43"/>
      <c r="C30" s="50"/>
      <c r="D30" s="78"/>
      <c r="E30" s="79"/>
      <c r="F30" s="79"/>
      <c r="G30" s="79"/>
      <c r="H30" s="80"/>
      <c r="I30" s="80"/>
      <c r="J30" s="80"/>
      <c r="K30" s="80"/>
      <c r="L30" s="111"/>
      <c r="M30" s="111"/>
      <c r="N30" s="111"/>
      <c r="O30" s="111"/>
    </row>
    <row r="31" spans="1:15" s="45" customFormat="1" ht="12.75" x14ac:dyDescent="0.25">
      <c r="A31" s="75"/>
      <c r="B31" s="47" t="s">
        <v>35</v>
      </c>
      <c r="C31" s="55"/>
      <c r="D31" s="75" t="s">
        <v>131</v>
      </c>
      <c r="E31" s="76">
        <f>SUM(E35:E40)</f>
        <v>31750000</v>
      </c>
      <c r="F31" s="76">
        <f>SUM(F35:F40)</f>
        <v>35610462.620000005</v>
      </c>
      <c r="G31" s="76">
        <f>SUM(G35:G40)</f>
        <v>34150585.210000001</v>
      </c>
      <c r="H31" s="77">
        <f>SUM(H35:H40)</f>
        <v>2851</v>
      </c>
      <c r="I31" s="77" t="s">
        <v>70</v>
      </c>
      <c r="J31" s="77">
        <f>SUM(J35:J40)</f>
        <v>2851</v>
      </c>
      <c r="K31" s="77">
        <f>SUM(K35:K40)</f>
        <v>2851</v>
      </c>
      <c r="L31" s="113">
        <f>+G31/E31</f>
        <v>1.075608982992126</v>
      </c>
      <c r="M31" s="113">
        <f>+G31/F31</f>
        <v>0.95900425598009253</v>
      </c>
      <c r="N31" s="113">
        <f>+K31/H31</f>
        <v>1</v>
      </c>
      <c r="O31" s="113">
        <f>+K31/J31</f>
        <v>1</v>
      </c>
    </row>
    <row r="32" spans="1:15" s="45" customFormat="1" ht="12.75" hidden="1" x14ac:dyDescent="0.25">
      <c r="A32" s="78"/>
      <c r="B32" s="49"/>
      <c r="C32" s="43"/>
      <c r="D32" s="78" t="s">
        <v>131</v>
      </c>
      <c r="E32" s="79"/>
      <c r="F32" s="79"/>
      <c r="G32" s="79"/>
      <c r="H32" s="80"/>
      <c r="I32" s="80"/>
      <c r="J32" s="80"/>
      <c r="K32" s="80"/>
      <c r="L32" s="111" t="e">
        <f t="shared" ref="L31:L40" si="22">+G32/E32</f>
        <v>#DIV/0!</v>
      </c>
      <c r="M32" s="111" t="e">
        <f t="shared" ref="M31:M40" si="23">+G32/F32</f>
        <v>#DIV/0!</v>
      </c>
      <c r="N32" s="111" t="e">
        <f t="shared" ref="N31:N40" si="24">+K32/H32</f>
        <v>#DIV/0!</v>
      </c>
      <c r="O32" s="111" t="e">
        <f t="shared" ref="O32:O34" si="25">+K32/J32</f>
        <v>#DIV/0!</v>
      </c>
    </row>
    <row r="33" spans="1:15" s="45" customFormat="1" ht="12.75" hidden="1" x14ac:dyDescent="0.25">
      <c r="A33" s="78"/>
      <c r="B33" s="49"/>
      <c r="C33" s="43"/>
      <c r="D33" s="78" t="s">
        <v>131</v>
      </c>
      <c r="E33" s="79"/>
      <c r="F33" s="79"/>
      <c r="G33" s="79"/>
      <c r="H33" s="80"/>
      <c r="I33" s="80"/>
      <c r="J33" s="80"/>
      <c r="K33" s="80"/>
      <c r="L33" s="111" t="e">
        <f t="shared" si="22"/>
        <v>#DIV/0!</v>
      </c>
      <c r="M33" s="111" t="e">
        <f t="shared" si="23"/>
        <v>#DIV/0!</v>
      </c>
      <c r="N33" s="111" t="e">
        <f t="shared" si="24"/>
        <v>#DIV/0!</v>
      </c>
      <c r="O33" s="111" t="e">
        <f t="shared" si="25"/>
        <v>#DIV/0!</v>
      </c>
    </row>
    <row r="34" spans="1:15" s="45" customFormat="1" ht="12.75" hidden="1" x14ac:dyDescent="0.25">
      <c r="A34" s="78"/>
      <c r="B34" s="43"/>
      <c r="C34" s="43"/>
      <c r="D34" s="78" t="s">
        <v>131</v>
      </c>
      <c r="E34" s="79"/>
      <c r="F34" s="79"/>
      <c r="G34" s="79"/>
      <c r="H34" s="80"/>
      <c r="I34" s="80"/>
      <c r="J34" s="80"/>
      <c r="K34" s="80"/>
      <c r="L34" s="111" t="e">
        <f t="shared" si="22"/>
        <v>#DIV/0!</v>
      </c>
      <c r="M34" s="111" t="e">
        <f t="shared" si="23"/>
        <v>#DIV/0!</v>
      </c>
      <c r="N34" s="111" t="e">
        <f t="shared" si="24"/>
        <v>#DIV/0!</v>
      </c>
      <c r="O34" s="111" t="e">
        <f t="shared" si="25"/>
        <v>#DIV/0!</v>
      </c>
    </row>
    <row r="35" spans="1:15" s="45" customFormat="1" ht="77.25" customHeight="1" x14ac:dyDescent="0.25">
      <c r="A35" s="78">
        <v>7</v>
      </c>
      <c r="B35" s="43" t="s">
        <v>37</v>
      </c>
      <c r="C35" s="56" t="s">
        <v>89</v>
      </c>
      <c r="D35" s="78" t="s">
        <v>131</v>
      </c>
      <c r="E35" s="79">
        <v>3350000.0000000005</v>
      </c>
      <c r="F35" s="79">
        <v>3350000.0000000005</v>
      </c>
      <c r="G35" s="79">
        <v>2320074.92</v>
      </c>
      <c r="H35" s="80">
        <v>165</v>
      </c>
      <c r="I35" s="80" t="s">
        <v>70</v>
      </c>
      <c r="J35" s="80">
        <v>165</v>
      </c>
      <c r="K35" s="80">
        <v>165</v>
      </c>
      <c r="L35" s="111">
        <f>+G35/E35</f>
        <v>0.69255967761194015</v>
      </c>
      <c r="M35" s="111">
        <f>+G35/F35</f>
        <v>0.69255967761194015</v>
      </c>
      <c r="N35" s="111">
        <f>+K35/H35</f>
        <v>1</v>
      </c>
      <c r="O35" s="111">
        <f>+K35/J35</f>
        <v>1</v>
      </c>
    </row>
    <row r="36" spans="1:15" s="45" customFormat="1" ht="89.25" customHeight="1" x14ac:dyDescent="0.25">
      <c r="A36" s="78">
        <v>8</v>
      </c>
      <c r="B36" s="43" t="s">
        <v>38</v>
      </c>
      <c r="C36" s="44" t="s">
        <v>103</v>
      </c>
      <c r="D36" s="78" t="s">
        <v>131</v>
      </c>
      <c r="E36" s="79">
        <v>2500000</v>
      </c>
      <c r="F36" s="79">
        <v>2500000</v>
      </c>
      <c r="G36" s="79">
        <v>2489869.44</v>
      </c>
      <c r="H36" s="80">
        <v>912</v>
      </c>
      <c r="I36" s="80" t="s">
        <v>70</v>
      </c>
      <c r="J36" s="80">
        <v>912</v>
      </c>
      <c r="K36" s="80">
        <v>912</v>
      </c>
      <c r="L36" s="111">
        <f>+G36/E36</f>
        <v>0.99594777599999995</v>
      </c>
      <c r="M36" s="111">
        <f>+G36/F36</f>
        <v>0.99594777599999995</v>
      </c>
      <c r="N36" s="111">
        <f>+K36/H36</f>
        <v>1</v>
      </c>
      <c r="O36" s="111">
        <f>+K36/J36</f>
        <v>1</v>
      </c>
    </row>
    <row r="37" spans="1:15" s="45" customFormat="1" ht="111" customHeight="1" x14ac:dyDescent="0.25">
      <c r="A37" s="78">
        <v>9</v>
      </c>
      <c r="B37" s="43" t="s">
        <v>39</v>
      </c>
      <c r="C37" s="44" t="s">
        <v>115</v>
      </c>
      <c r="D37" s="78" t="s">
        <v>131</v>
      </c>
      <c r="E37" s="79">
        <v>2600000</v>
      </c>
      <c r="F37" s="79">
        <v>2600000</v>
      </c>
      <c r="G37" s="79">
        <v>2599940</v>
      </c>
      <c r="H37" s="80">
        <v>196</v>
      </c>
      <c r="I37" s="80" t="s">
        <v>70</v>
      </c>
      <c r="J37" s="80">
        <v>196</v>
      </c>
      <c r="K37" s="80">
        <v>196</v>
      </c>
      <c r="L37" s="111">
        <f>+G37/E37</f>
        <v>0.9999769230769231</v>
      </c>
      <c r="M37" s="111">
        <f>+G37/F37</f>
        <v>0.9999769230769231</v>
      </c>
      <c r="N37" s="111">
        <f>+K37/H37</f>
        <v>1</v>
      </c>
      <c r="O37" s="111">
        <f>+K37/J37</f>
        <v>1</v>
      </c>
    </row>
    <row r="38" spans="1:15" s="45" customFormat="1" ht="49.5" customHeight="1" x14ac:dyDescent="0.25">
      <c r="A38" s="78">
        <v>10</v>
      </c>
      <c r="B38" s="43" t="s">
        <v>40</v>
      </c>
      <c r="C38" s="57" t="s">
        <v>104</v>
      </c>
      <c r="D38" s="78" t="s">
        <v>131</v>
      </c>
      <c r="E38" s="79">
        <v>950000.00000000012</v>
      </c>
      <c r="F38" s="79">
        <v>950000.00000000012</v>
      </c>
      <c r="G38" s="79">
        <v>949804.2</v>
      </c>
      <c r="H38" s="80">
        <v>108</v>
      </c>
      <c r="I38" s="80" t="s">
        <v>70</v>
      </c>
      <c r="J38" s="80">
        <v>108</v>
      </c>
      <c r="K38" s="80">
        <v>108</v>
      </c>
      <c r="L38" s="111">
        <f>+G38/E38</f>
        <v>0.99979389473684188</v>
      </c>
      <c r="M38" s="111">
        <f>+G38/F38</f>
        <v>0.99979389473684188</v>
      </c>
      <c r="N38" s="111">
        <f>+K38/H38</f>
        <v>1</v>
      </c>
      <c r="O38" s="111">
        <f>+K38/J38</f>
        <v>1</v>
      </c>
    </row>
    <row r="39" spans="1:15" s="45" customFormat="1" ht="95.25" customHeight="1" x14ac:dyDescent="0.25">
      <c r="A39" s="78">
        <v>11</v>
      </c>
      <c r="B39" s="43" t="s">
        <v>41</v>
      </c>
      <c r="C39" s="57" t="s">
        <v>105</v>
      </c>
      <c r="D39" s="78" t="s">
        <v>131</v>
      </c>
      <c r="E39" s="79">
        <v>4800000</v>
      </c>
      <c r="F39" s="79">
        <v>5740000</v>
      </c>
      <c r="G39" s="79">
        <v>5733278.6500000004</v>
      </c>
      <c r="H39" s="80">
        <v>1120</v>
      </c>
      <c r="I39" s="80" t="s">
        <v>70</v>
      </c>
      <c r="J39" s="80">
        <v>1120</v>
      </c>
      <c r="K39" s="80">
        <v>1120</v>
      </c>
      <c r="L39" s="111">
        <f>+G39/E39</f>
        <v>1.1944330520833335</v>
      </c>
      <c r="M39" s="111">
        <f>+G39/F39</f>
        <v>0.99882903310104532</v>
      </c>
      <c r="N39" s="111">
        <f>+K39/H39</f>
        <v>1</v>
      </c>
      <c r="O39" s="111">
        <f>+K39/J39</f>
        <v>1</v>
      </c>
    </row>
    <row r="40" spans="1:15" s="45" customFormat="1" ht="71.25" customHeight="1" x14ac:dyDescent="0.25">
      <c r="A40" s="78">
        <v>12</v>
      </c>
      <c r="B40" s="43" t="s">
        <v>42</v>
      </c>
      <c r="C40" s="44" t="s">
        <v>106</v>
      </c>
      <c r="D40" s="78" t="s">
        <v>131</v>
      </c>
      <c r="E40" s="79">
        <v>17550000</v>
      </c>
      <c r="F40" s="79">
        <v>20470462.620000001</v>
      </c>
      <c r="G40" s="79">
        <v>20057618</v>
      </c>
      <c r="H40" s="80">
        <v>350</v>
      </c>
      <c r="I40" s="80" t="s">
        <v>70</v>
      </c>
      <c r="J40" s="80">
        <v>350</v>
      </c>
      <c r="K40" s="80">
        <v>350</v>
      </c>
      <c r="L40" s="111">
        <f>+G40/E40</f>
        <v>1.1428842165242166</v>
      </c>
      <c r="M40" s="111">
        <f>+G40/F40</f>
        <v>0.97983217928857924</v>
      </c>
      <c r="N40" s="111">
        <f>+K40/H40</f>
        <v>1</v>
      </c>
      <c r="O40" s="111">
        <f>+K40/J40</f>
        <v>1</v>
      </c>
    </row>
    <row r="41" spans="1:15" s="45" customFormat="1" ht="12.75" x14ac:dyDescent="0.25">
      <c r="A41" s="78"/>
      <c r="B41" s="43"/>
      <c r="C41" s="44"/>
      <c r="D41" s="78"/>
      <c r="E41" s="79"/>
      <c r="F41" s="79"/>
      <c r="G41" s="79"/>
      <c r="H41" s="80"/>
      <c r="I41" s="80"/>
      <c r="J41" s="80"/>
      <c r="K41" s="80"/>
      <c r="L41" s="111"/>
      <c r="M41" s="111"/>
      <c r="N41" s="111"/>
      <c r="O41" s="111"/>
    </row>
    <row r="42" spans="1:15" s="48" customFormat="1" ht="12.75" x14ac:dyDescent="0.25">
      <c r="A42" s="75"/>
      <c r="B42" s="53" t="s">
        <v>43</v>
      </c>
      <c r="C42" s="55"/>
      <c r="D42" s="75" t="s">
        <v>131</v>
      </c>
      <c r="E42" s="76">
        <f>SUM(E46:E60)</f>
        <v>38000000</v>
      </c>
      <c r="F42" s="76">
        <f t="shared" ref="F42" si="26">SUM(F46:F60)</f>
        <v>33333531.800000001</v>
      </c>
      <c r="G42" s="76">
        <f>SUM(G46:G60)</f>
        <v>33745885.939999998</v>
      </c>
      <c r="H42" s="77">
        <f>SUM(H46:H60)</f>
        <v>7670</v>
      </c>
      <c r="I42" s="77" t="s">
        <v>67</v>
      </c>
      <c r="J42" s="77">
        <f>SUM(J46:J60)</f>
        <v>7670</v>
      </c>
      <c r="K42" s="77">
        <f>SUM(K46:K60)</f>
        <v>7670</v>
      </c>
      <c r="L42" s="113">
        <f>+G42/E42</f>
        <v>0.88804962999999992</v>
      </c>
      <c r="M42" s="113">
        <f>+G42/F42</f>
        <v>1.0123705505457419</v>
      </c>
      <c r="N42" s="113">
        <f>+K42/H42</f>
        <v>1</v>
      </c>
      <c r="O42" s="113">
        <f>+K42/J42</f>
        <v>1</v>
      </c>
    </row>
    <row r="43" spans="1:15" s="45" customFormat="1" ht="12.75" hidden="1" x14ac:dyDescent="0.25">
      <c r="A43" s="78"/>
      <c r="B43" s="43"/>
      <c r="C43" s="50"/>
      <c r="D43" s="78" t="s">
        <v>131</v>
      </c>
      <c r="E43" s="79"/>
      <c r="F43" s="79"/>
      <c r="G43" s="79"/>
      <c r="H43" s="80"/>
      <c r="I43" s="80"/>
      <c r="J43" s="80"/>
      <c r="K43" s="80"/>
      <c r="L43" s="111" t="e">
        <f t="shared" ref="L42:L60" si="27">+G43/E43</f>
        <v>#DIV/0!</v>
      </c>
      <c r="M43" s="111" t="e">
        <f t="shared" ref="M42:M60" si="28">+G43/F43</f>
        <v>#DIV/0!</v>
      </c>
      <c r="N43" s="111" t="e">
        <f t="shared" ref="N42:N60" si="29">+K43/H43</f>
        <v>#DIV/0!</v>
      </c>
      <c r="O43" s="111" t="e">
        <f t="shared" ref="O43:O52" si="30">+K43/J43</f>
        <v>#DIV/0!</v>
      </c>
    </row>
    <row r="44" spans="1:15" s="45" customFormat="1" ht="12.75" hidden="1" x14ac:dyDescent="0.25">
      <c r="A44" s="78"/>
      <c r="B44" s="51"/>
      <c r="C44" s="50"/>
      <c r="D44" s="78" t="s">
        <v>131</v>
      </c>
      <c r="E44" s="79"/>
      <c r="F44" s="79"/>
      <c r="G44" s="79"/>
      <c r="H44" s="80"/>
      <c r="I44" s="80"/>
      <c r="J44" s="80"/>
      <c r="K44" s="80"/>
      <c r="L44" s="111" t="e">
        <f t="shared" si="27"/>
        <v>#DIV/0!</v>
      </c>
      <c r="M44" s="111" t="e">
        <f t="shared" si="28"/>
        <v>#DIV/0!</v>
      </c>
      <c r="N44" s="111" t="e">
        <f t="shared" si="29"/>
        <v>#DIV/0!</v>
      </c>
      <c r="O44" s="111" t="e">
        <f t="shared" si="30"/>
        <v>#DIV/0!</v>
      </c>
    </row>
    <row r="45" spans="1:15" s="45" customFormat="1" ht="12.75" hidden="1" x14ac:dyDescent="0.25">
      <c r="A45" s="75"/>
      <c r="B45" s="47"/>
      <c r="C45" s="55"/>
      <c r="D45" s="75" t="s">
        <v>131</v>
      </c>
      <c r="E45" s="76"/>
      <c r="F45" s="76"/>
      <c r="G45" s="76"/>
      <c r="H45" s="77"/>
      <c r="I45" s="77"/>
      <c r="J45" s="77"/>
      <c r="K45" s="77"/>
      <c r="L45" s="113" t="e">
        <f t="shared" si="27"/>
        <v>#DIV/0!</v>
      </c>
      <c r="M45" s="113" t="e">
        <f t="shared" si="28"/>
        <v>#DIV/0!</v>
      </c>
      <c r="N45" s="113" t="e">
        <f t="shared" si="29"/>
        <v>#DIV/0!</v>
      </c>
      <c r="O45" s="113" t="e">
        <f t="shared" si="30"/>
        <v>#DIV/0!</v>
      </c>
    </row>
    <row r="46" spans="1:15" s="45" customFormat="1" ht="48.75" customHeight="1" x14ac:dyDescent="0.25">
      <c r="A46" s="78">
        <v>13</v>
      </c>
      <c r="B46" s="43" t="s">
        <v>44</v>
      </c>
      <c r="C46" s="56" t="s">
        <v>107</v>
      </c>
      <c r="D46" s="78" t="s">
        <v>131</v>
      </c>
      <c r="E46" s="79">
        <v>13000000</v>
      </c>
      <c r="F46" s="79">
        <v>15500000</v>
      </c>
      <c r="G46" s="79">
        <v>14842849.6</v>
      </c>
      <c r="H46" s="80">
        <v>3074</v>
      </c>
      <c r="I46" s="80" t="s">
        <v>71</v>
      </c>
      <c r="J46" s="80">
        <v>3074</v>
      </c>
      <c r="K46" s="80">
        <v>3074</v>
      </c>
      <c r="L46" s="111">
        <f>+G46/E46</f>
        <v>1.1417576615384615</v>
      </c>
      <c r="M46" s="111">
        <f>+G46/F46</f>
        <v>0.95760319999999999</v>
      </c>
      <c r="N46" s="111">
        <f>+K46/H46</f>
        <v>1</v>
      </c>
      <c r="O46" s="111">
        <f>+K46/J46</f>
        <v>1</v>
      </c>
    </row>
    <row r="47" spans="1:15" s="45" customFormat="1" ht="45.75" customHeight="1" x14ac:dyDescent="0.25">
      <c r="A47" s="78">
        <v>14</v>
      </c>
      <c r="B47" s="81" t="s">
        <v>45</v>
      </c>
      <c r="C47" s="56" t="s">
        <v>108</v>
      </c>
      <c r="D47" s="78" t="s">
        <v>131</v>
      </c>
      <c r="E47" s="79">
        <v>700000</v>
      </c>
      <c r="F47" s="79">
        <v>840000</v>
      </c>
      <c r="G47" s="79">
        <v>697804.03</v>
      </c>
      <c r="H47" s="80">
        <v>1265</v>
      </c>
      <c r="I47" s="80" t="s">
        <v>71</v>
      </c>
      <c r="J47" s="80">
        <v>1265</v>
      </c>
      <c r="K47" s="80">
        <v>1265</v>
      </c>
      <c r="L47" s="111">
        <f>+G47/E47</f>
        <v>0.9968629</v>
      </c>
      <c r="M47" s="111">
        <f>+G47/F47</f>
        <v>0.83071908333333333</v>
      </c>
      <c r="N47" s="111">
        <f>+K47/H47</f>
        <v>1</v>
      </c>
      <c r="O47" s="111">
        <f>+K47/J47</f>
        <v>1</v>
      </c>
    </row>
    <row r="48" spans="1:15" s="45" customFormat="1" ht="12.75" hidden="1" x14ac:dyDescent="0.25">
      <c r="A48" s="75"/>
      <c r="B48" s="47"/>
      <c r="C48" s="56"/>
      <c r="D48" s="75" t="s">
        <v>131</v>
      </c>
      <c r="E48" s="76"/>
      <c r="F48" s="76"/>
      <c r="G48" s="76"/>
      <c r="H48" s="77"/>
      <c r="I48" s="77"/>
      <c r="J48" s="77"/>
      <c r="K48" s="77"/>
      <c r="L48" s="113" t="e">
        <f t="shared" si="27"/>
        <v>#DIV/0!</v>
      </c>
      <c r="M48" s="113" t="e">
        <f t="shared" si="28"/>
        <v>#DIV/0!</v>
      </c>
      <c r="N48" s="113" t="e">
        <f t="shared" si="29"/>
        <v>#DIV/0!</v>
      </c>
      <c r="O48" s="113" t="e">
        <f t="shared" si="30"/>
        <v>#DIV/0!</v>
      </c>
    </row>
    <row r="49" spans="1:15" s="45" customFormat="1" ht="60.75" customHeight="1" x14ac:dyDescent="0.25">
      <c r="A49" s="78">
        <v>15</v>
      </c>
      <c r="B49" s="43" t="s">
        <v>46</v>
      </c>
      <c r="C49" s="56" t="s">
        <v>90</v>
      </c>
      <c r="D49" s="78" t="s">
        <v>131</v>
      </c>
      <c r="E49" s="79">
        <v>5500000</v>
      </c>
      <c r="F49" s="79">
        <v>6600000</v>
      </c>
      <c r="G49" s="79">
        <v>6413593.5999999996</v>
      </c>
      <c r="H49" s="80">
        <v>848</v>
      </c>
      <c r="I49" s="80" t="s">
        <v>71</v>
      </c>
      <c r="J49" s="80">
        <v>848</v>
      </c>
      <c r="K49" s="80">
        <v>848</v>
      </c>
      <c r="L49" s="111">
        <f>+G49/E49</f>
        <v>1.1661079272727273</v>
      </c>
      <c r="M49" s="111">
        <f>+G49/F49</f>
        <v>0.97175660606060599</v>
      </c>
      <c r="N49" s="111">
        <f>+K49/H49</f>
        <v>1</v>
      </c>
      <c r="O49" s="111">
        <f>+K49/J49</f>
        <v>1</v>
      </c>
    </row>
    <row r="50" spans="1:15" s="45" customFormat="1" ht="12.75" hidden="1" x14ac:dyDescent="0.25">
      <c r="A50" s="78"/>
      <c r="B50" s="43"/>
      <c r="C50" s="50"/>
      <c r="D50" s="78" t="s">
        <v>131</v>
      </c>
      <c r="E50" s="79"/>
      <c r="F50" s="79"/>
      <c r="G50" s="79"/>
      <c r="H50" s="80"/>
      <c r="I50" s="80"/>
      <c r="J50" s="80"/>
      <c r="K50" s="80"/>
      <c r="L50" s="111" t="e">
        <f t="shared" si="27"/>
        <v>#DIV/0!</v>
      </c>
      <c r="M50" s="111" t="e">
        <f t="shared" si="28"/>
        <v>#DIV/0!</v>
      </c>
      <c r="N50" s="111" t="e">
        <f t="shared" si="29"/>
        <v>#DIV/0!</v>
      </c>
      <c r="O50" s="111" t="e">
        <f t="shared" si="30"/>
        <v>#DIV/0!</v>
      </c>
    </row>
    <row r="51" spans="1:15" s="45" customFormat="1" ht="85.5" customHeight="1" x14ac:dyDescent="0.25">
      <c r="A51" s="78">
        <v>16</v>
      </c>
      <c r="B51" s="49" t="s">
        <v>47</v>
      </c>
      <c r="C51" s="44" t="s">
        <v>109</v>
      </c>
      <c r="D51" s="78" t="s">
        <v>131</v>
      </c>
      <c r="E51" s="79">
        <v>3300000</v>
      </c>
      <c r="F51" s="79">
        <v>3893531.8</v>
      </c>
      <c r="G51" s="79">
        <v>3874144.8</v>
      </c>
      <c r="H51" s="80">
        <v>58</v>
      </c>
      <c r="I51" s="80" t="s">
        <v>71</v>
      </c>
      <c r="J51" s="80">
        <v>58</v>
      </c>
      <c r="K51" s="80">
        <v>58</v>
      </c>
      <c r="L51" s="111">
        <f>+G51/E51</f>
        <v>1.1739832727272728</v>
      </c>
      <c r="M51" s="111">
        <f>+G51/F51</f>
        <v>0.99502071615287691</v>
      </c>
      <c r="N51" s="111">
        <f>+K51/H51</f>
        <v>1</v>
      </c>
      <c r="O51" s="111">
        <f>+K51/J51</f>
        <v>1</v>
      </c>
    </row>
    <row r="52" spans="1:15" s="45" customFormat="1" ht="12.75" hidden="1" x14ac:dyDescent="0.25">
      <c r="A52" s="78"/>
      <c r="B52" s="43"/>
      <c r="C52" s="55"/>
      <c r="D52" s="78" t="s">
        <v>131</v>
      </c>
      <c r="E52" s="79"/>
      <c r="F52" s="79"/>
      <c r="G52" s="79"/>
      <c r="H52" s="80"/>
      <c r="I52" s="80"/>
      <c r="J52" s="80"/>
      <c r="K52" s="80"/>
      <c r="L52" s="111" t="e">
        <f t="shared" si="27"/>
        <v>#DIV/0!</v>
      </c>
      <c r="M52" s="111" t="e">
        <f t="shared" si="28"/>
        <v>#DIV/0!</v>
      </c>
      <c r="N52" s="111" t="e">
        <f t="shared" si="29"/>
        <v>#DIV/0!</v>
      </c>
      <c r="O52" s="111" t="e">
        <f t="shared" si="30"/>
        <v>#DIV/0!</v>
      </c>
    </row>
    <row r="53" spans="1:15" s="45" customFormat="1" ht="85.5" customHeight="1" x14ac:dyDescent="0.25">
      <c r="A53" s="78">
        <v>17</v>
      </c>
      <c r="B53" s="43" t="s">
        <v>48</v>
      </c>
      <c r="C53" s="44" t="s">
        <v>91</v>
      </c>
      <c r="D53" s="78" t="s">
        <v>131</v>
      </c>
      <c r="E53" s="79">
        <v>6000000</v>
      </c>
      <c r="F53" s="79">
        <v>6000000</v>
      </c>
      <c r="G53" s="79">
        <v>5899200</v>
      </c>
      <c r="H53" s="80">
        <v>80</v>
      </c>
      <c r="I53" s="80" t="s">
        <v>72</v>
      </c>
      <c r="J53" s="80">
        <v>80</v>
      </c>
      <c r="K53" s="80">
        <v>80</v>
      </c>
      <c r="L53" s="111">
        <f>+G53/E53</f>
        <v>0.98319999999999996</v>
      </c>
      <c r="M53" s="111">
        <f>+G53/F53</f>
        <v>0.98319999999999996</v>
      </c>
      <c r="N53" s="111">
        <f>+K53/H53</f>
        <v>1</v>
      </c>
      <c r="O53" s="111">
        <f>+K53/J53</f>
        <v>1</v>
      </c>
    </row>
    <row r="54" spans="1:15" s="45" customFormat="1" ht="67.5" customHeight="1" x14ac:dyDescent="0.25">
      <c r="A54" s="78">
        <v>18</v>
      </c>
      <c r="B54" s="43" t="s">
        <v>49</v>
      </c>
      <c r="C54" s="43" t="s">
        <v>92</v>
      </c>
      <c r="D54" s="78" t="s">
        <v>131</v>
      </c>
      <c r="E54" s="79">
        <v>2000000</v>
      </c>
      <c r="F54" s="79">
        <v>-2000000</v>
      </c>
      <c r="G54" s="79">
        <v>0</v>
      </c>
      <c r="H54" s="80">
        <v>0</v>
      </c>
      <c r="I54" s="80" t="s">
        <v>73</v>
      </c>
      <c r="J54" s="80">
        <v>0</v>
      </c>
      <c r="K54" s="80">
        <v>0</v>
      </c>
      <c r="L54" s="111">
        <f>+G54/E54</f>
        <v>0</v>
      </c>
      <c r="M54" s="111">
        <f>+G54/F54</f>
        <v>0</v>
      </c>
      <c r="N54" s="111">
        <f>IF(K54,H54/K54,0)</f>
        <v>0</v>
      </c>
      <c r="O54" s="111" t="e">
        <f>+K54/J54</f>
        <v>#DIV/0!</v>
      </c>
    </row>
    <row r="55" spans="1:15" s="45" customFormat="1" ht="81" customHeight="1" x14ac:dyDescent="0.25">
      <c r="A55" s="78">
        <v>19</v>
      </c>
      <c r="B55" s="43" t="s">
        <v>50</v>
      </c>
      <c r="C55" s="43" t="s">
        <v>93</v>
      </c>
      <c r="D55" s="78" t="s">
        <v>131</v>
      </c>
      <c r="E55" s="79">
        <v>2000000</v>
      </c>
      <c r="F55" s="79">
        <v>2000000</v>
      </c>
      <c r="G55" s="79">
        <v>426000</v>
      </c>
      <c r="H55" s="80">
        <v>71</v>
      </c>
      <c r="I55" s="80" t="s">
        <v>73</v>
      </c>
      <c r="J55" s="80">
        <v>71</v>
      </c>
      <c r="K55" s="80">
        <v>71</v>
      </c>
      <c r="L55" s="111">
        <f>+G55/E55</f>
        <v>0.21299999999999999</v>
      </c>
      <c r="M55" s="111">
        <f>+G55/F55</f>
        <v>0.21299999999999999</v>
      </c>
      <c r="N55" s="111">
        <f>+K55/H55</f>
        <v>1</v>
      </c>
      <c r="O55" s="111">
        <f>+K55/J55</f>
        <v>1</v>
      </c>
    </row>
    <row r="56" spans="1:15" s="45" customFormat="1" ht="107.25" customHeight="1" x14ac:dyDescent="0.25">
      <c r="A56" s="78">
        <v>20</v>
      </c>
      <c r="B56" s="43" t="s">
        <v>51</v>
      </c>
      <c r="C56" s="43" t="s">
        <v>94</v>
      </c>
      <c r="D56" s="78" t="s">
        <v>131</v>
      </c>
      <c r="E56" s="79">
        <v>1000000</v>
      </c>
      <c r="F56" s="79">
        <v>-1000000</v>
      </c>
      <c r="G56" s="79">
        <v>0</v>
      </c>
      <c r="H56" s="80">
        <v>0</v>
      </c>
      <c r="I56" s="80" t="s">
        <v>74</v>
      </c>
      <c r="J56" s="80">
        <v>0</v>
      </c>
      <c r="K56" s="80">
        <v>0</v>
      </c>
      <c r="L56" s="111">
        <f>+G56/E56</f>
        <v>0</v>
      </c>
      <c r="M56" s="111">
        <f>+G56/F56</f>
        <v>0</v>
      </c>
      <c r="N56" s="111">
        <f t="shared" ref="N56:O56" si="31">IF(K56,H56/K56,0)</f>
        <v>0</v>
      </c>
      <c r="O56" s="111">
        <f t="shared" si="31"/>
        <v>0</v>
      </c>
    </row>
    <row r="57" spans="1:15" s="45" customFormat="1" ht="49.5" customHeight="1" x14ac:dyDescent="0.25">
      <c r="A57" s="78">
        <v>21</v>
      </c>
      <c r="B57" s="43" t="s">
        <v>52</v>
      </c>
      <c r="C57" s="43" t="s">
        <v>95</v>
      </c>
      <c r="D57" s="78" t="s">
        <v>131</v>
      </c>
      <c r="E57" s="79">
        <v>1500000</v>
      </c>
      <c r="F57" s="79">
        <v>1500000</v>
      </c>
      <c r="G57" s="79">
        <v>1474592</v>
      </c>
      <c r="H57" s="80">
        <v>2270</v>
      </c>
      <c r="I57" s="80" t="s">
        <v>75</v>
      </c>
      <c r="J57" s="80">
        <v>2270</v>
      </c>
      <c r="K57" s="80">
        <v>2270</v>
      </c>
      <c r="L57" s="111">
        <f>+G57/E57</f>
        <v>0.98306133333333334</v>
      </c>
      <c r="M57" s="111">
        <f>+G57/F57</f>
        <v>0.98306133333333334</v>
      </c>
      <c r="N57" s="111">
        <f>+K57/H57</f>
        <v>1</v>
      </c>
      <c r="O57" s="111">
        <f>+K57/J57</f>
        <v>1</v>
      </c>
    </row>
    <row r="58" spans="1:15" s="45" customFormat="1" ht="93" customHeight="1" x14ac:dyDescent="0.25">
      <c r="A58" s="78">
        <v>22</v>
      </c>
      <c r="B58" s="43" t="s">
        <v>53</v>
      </c>
      <c r="C58" s="43" t="s">
        <v>96</v>
      </c>
      <c r="D58" s="78" t="s">
        <v>131</v>
      </c>
      <c r="E58" s="79">
        <v>500000</v>
      </c>
      <c r="F58" s="79">
        <v>-500000</v>
      </c>
      <c r="G58" s="79">
        <v>0</v>
      </c>
      <c r="H58" s="80">
        <v>0</v>
      </c>
      <c r="I58" s="80" t="s">
        <v>76</v>
      </c>
      <c r="J58" s="80">
        <v>0</v>
      </c>
      <c r="K58" s="80">
        <v>0</v>
      </c>
      <c r="L58" s="111">
        <f>+G58/E58</f>
        <v>0</v>
      </c>
      <c r="M58" s="111">
        <f>+G58/F58</f>
        <v>0</v>
      </c>
      <c r="N58" s="111">
        <f t="shared" ref="N58:N59" si="32">IF(K58,H58/K58,0)</f>
        <v>0</v>
      </c>
      <c r="O58" s="111">
        <f t="shared" ref="O58:O59" si="33">IF(L58,I58/L58,0)</f>
        <v>0</v>
      </c>
    </row>
    <row r="59" spans="1:15" s="45" customFormat="1" ht="108" customHeight="1" x14ac:dyDescent="0.25">
      <c r="A59" s="78">
        <v>23</v>
      </c>
      <c r="B59" s="43" t="s">
        <v>54</v>
      </c>
      <c r="C59" s="43" t="s">
        <v>94</v>
      </c>
      <c r="D59" s="78" t="s">
        <v>131</v>
      </c>
      <c r="E59" s="79">
        <v>1000000</v>
      </c>
      <c r="F59" s="79">
        <v>-1000000</v>
      </c>
      <c r="G59" s="79">
        <v>0</v>
      </c>
      <c r="H59" s="80">
        <v>0</v>
      </c>
      <c r="I59" s="80" t="s">
        <v>77</v>
      </c>
      <c r="J59" s="80">
        <v>0</v>
      </c>
      <c r="K59" s="80">
        <v>0</v>
      </c>
      <c r="L59" s="111">
        <f>+G59/E59</f>
        <v>0</v>
      </c>
      <c r="M59" s="111">
        <f>+G59/F59</f>
        <v>0</v>
      </c>
      <c r="N59" s="111">
        <f t="shared" si="32"/>
        <v>0</v>
      </c>
      <c r="O59" s="111">
        <f t="shared" si="33"/>
        <v>0</v>
      </c>
    </row>
    <row r="60" spans="1:15" s="45" customFormat="1" ht="104.25" customHeight="1" x14ac:dyDescent="0.25">
      <c r="A60" s="78">
        <v>24</v>
      </c>
      <c r="B60" s="43" t="s">
        <v>55</v>
      </c>
      <c r="C60" s="43" t="s">
        <v>94</v>
      </c>
      <c r="D60" s="78" t="s">
        <v>131</v>
      </c>
      <c r="E60" s="79">
        <v>1500000</v>
      </c>
      <c r="F60" s="79">
        <v>1500000</v>
      </c>
      <c r="G60" s="79">
        <v>117701.91</v>
      </c>
      <c r="H60" s="80">
        <v>4</v>
      </c>
      <c r="I60" s="80" t="s">
        <v>77</v>
      </c>
      <c r="J60" s="80">
        <v>4</v>
      </c>
      <c r="K60" s="80">
        <v>4</v>
      </c>
      <c r="L60" s="111">
        <f>+G60/E60</f>
        <v>7.846794E-2</v>
      </c>
      <c r="M60" s="111">
        <f>+G60/F60</f>
        <v>7.846794E-2</v>
      </c>
      <c r="N60" s="111">
        <f>+K60/H60</f>
        <v>1</v>
      </c>
      <c r="O60" s="111">
        <f>+K60/J60</f>
        <v>1</v>
      </c>
    </row>
    <row r="61" spans="1:15" s="45" customFormat="1" ht="12.75" x14ac:dyDescent="0.25">
      <c r="A61" s="78"/>
      <c r="B61" s="43"/>
      <c r="C61" s="55"/>
      <c r="D61" s="78"/>
      <c r="E61" s="76"/>
      <c r="F61" s="76"/>
      <c r="G61" s="76"/>
      <c r="H61" s="77"/>
      <c r="I61" s="77"/>
      <c r="J61" s="77"/>
      <c r="K61" s="77"/>
      <c r="L61" s="111"/>
      <c r="M61" s="111"/>
      <c r="N61" s="111"/>
      <c r="O61" s="111"/>
    </row>
    <row r="62" spans="1:15" s="48" customFormat="1" ht="12.75" x14ac:dyDescent="0.25">
      <c r="A62" s="75"/>
      <c r="B62" s="53" t="s">
        <v>82</v>
      </c>
      <c r="C62" s="55"/>
      <c r="D62" s="75" t="s">
        <v>131</v>
      </c>
      <c r="E62" s="76">
        <f>SUM(E66:E70)</f>
        <v>18800000</v>
      </c>
      <c r="F62" s="76">
        <f t="shared" ref="F62" si="34">SUM(F66:F70)</f>
        <v>32700000</v>
      </c>
      <c r="G62" s="76">
        <f>SUM(G66:G70)</f>
        <v>26410124.800000001</v>
      </c>
      <c r="H62" s="77">
        <f>SUM(H66:H70)</f>
        <v>10472</v>
      </c>
      <c r="I62" s="77" t="s">
        <v>67</v>
      </c>
      <c r="J62" s="77">
        <f>SUM(J66:J70)</f>
        <v>10472</v>
      </c>
      <c r="K62" s="77">
        <f>SUM(K66:K70)</f>
        <v>10472</v>
      </c>
      <c r="L62" s="113">
        <f>+G62/E62</f>
        <v>1.4047938723404256</v>
      </c>
      <c r="M62" s="113">
        <f>+G62/F62</f>
        <v>0.80764907645259942</v>
      </c>
      <c r="N62" s="113">
        <f>+K62/H62</f>
        <v>1</v>
      </c>
      <c r="O62" s="113">
        <f>+K62/J62</f>
        <v>1</v>
      </c>
    </row>
    <row r="63" spans="1:15" s="45" customFormat="1" ht="12.75" hidden="1" x14ac:dyDescent="0.25">
      <c r="A63" s="78"/>
      <c r="B63" s="43"/>
      <c r="C63" s="55"/>
      <c r="D63" s="78" t="s">
        <v>131</v>
      </c>
      <c r="E63" s="79"/>
      <c r="F63" s="79"/>
      <c r="G63" s="79"/>
      <c r="H63" s="80"/>
      <c r="I63" s="80"/>
      <c r="J63" s="80"/>
      <c r="K63" s="80"/>
      <c r="L63" s="111" t="e">
        <f t="shared" ref="L62:L70" si="35">+G63/E63</f>
        <v>#DIV/0!</v>
      </c>
      <c r="M63" s="111" t="e">
        <f t="shared" ref="M62:M70" si="36">+G63/F63</f>
        <v>#DIV/0!</v>
      </c>
      <c r="N63" s="111" t="e">
        <f t="shared" ref="N62:N70" si="37">+K63/H63</f>
        <v>#DIV/0!</v>
      </c>
      <c r="O63" s="111" t="e">
        <f t="shared" ref="O63:O69" si="38">+K63/J63</f>
        <v>#DIV/0!</v>
      </c>
    </row>
    <row r="64" spans="1:15" s="45" customFormat="1" ht="12.75" hidden="1" x14ac:dyDescent="0.25">
      <c r="A64" s="78"/>
      <c r="B64" s="43"/>
      <c r="C64" s="55"/>
      <c r="D64" s="78" t="s">
        <v>131</v>
      </c>
      <c r="E64" s="79"/>
      <c r="F64" s="79"/>
      <c r="G64" s="79"/>
      <c r="H64" s="80"/>
      <c r="I64" s="80"/>
      <c r="J64" s="80"/>
      <c r="K64" s="80"/>
      <c r="L64" s="111" t="e">
        <f t="shared" si="35"/>
        <v>#DIV/0!</v>
      </c>
      <c r="M64" s="111" t="e">
        <f t="shared" si="36"/>
        <v>#DIV/0!</v>
      </c>
      <c r="N64" s="111" t="e">
        <f t="shared" si="37"/>
        <v>#DIV/0!</v>
      </c>
      <c r="O64" s="111" t="e">
        <f t="shared" si="38"/>
        <v>#DIV/0!</v>
      </c>
    </row>
    <row r="65" spans="1:15" s="45" customFormat="1" ht="12.75" hidden="1" x14ac:dyDescent="0.25">
      <c r="A65" s="78"/>
      <c r="B65" s="43"/>
      <c r="C65" s="55"/>
      <c r="D65" s="78" t="s">
        <v>131</v>
      </c>
      <c r="E65" s="79"/>
      <c r="F65" s="79"/>
      <c r="G65" s="79"/>
      <c r="H65" s="80"/>
      <c r="I65" s="80"/>
      <c r="J65" s="80"/>
      <c r="K65" s="80"/>
      <c r="L65" s="111" t="e">
        <f t="shared" si="35"/>
        <v>#DIV/0!</v>
      </c>
      <c r="M65" s="111" t="e">
        <f t="shared" si="36"/>
        <v>#DIV/0!</v>
      </c>
      <c r="N65" s="111" t="e">
        <f t="shared" si="37"/>
        <v>#DIV/0!</v>
      </c>
      <c r="O65" s="111" t="e">
        <f t="shared" si="38"/>
        <v>#DIV/0!</v>
      </c>
    </row>
    <row r="66" spans="1:15" s="45" customFormat="1" ht="118.5" customHeight="1" x14ac:dyDescent="0.25">
      <c r="A66" s="78">
        <v>25</v>
      </c>
      <c r="B66" s="43" t="s">
        <v>56</v>
      </c>
      <c r="C66" s="43" t="s">
        <v>97</v>
      </c>
      <c r="D66" s="78" t="s">
        <v>131</v>
      </c>
      <c r="E66" s="79">
        <v>15799999.999999998</v>
      </c>
      <c r="F66" s="79">
        <v>29700000</v>
      </c>
      <c r="G66" s="79">
        <v>24512919.760000002</v>
      </c>
      <c r="H66" s="80">
        <v>10467</v>
      </c>
      <c r="I66" s="80" t="s">
        <v>73</v>
      </c>
      <c r="J66" s="80">
        <v>10467</v>
      </c>
      <c r="K66" s="80">
        <v>10467</v>
      </c>
      <c r="L66" s="111">
        <f>+G66/E66</f>
        <v>1.5514506177215193</v>
      </c>
      <c r="M66" s="111">
        <f>+G66/F66</f>
        <v>0.8253508336700337</v>
      </c>
      <c r="N66" s="111">
        <f>+K66/H66</f>
        <v>1</v>
      </c>
      <c r="O66" s="111">
        <f>+K66/J66</f>
        <v>1</v>
      </c>
    </row>
    <row r="67" spans="1:15" s="45" customFormat="1" ht="12.75" hidden="1" x14ac:dyDescent="0.25">
      <c r="A67" s="78"/>
      <c r="B67" s="43"/>
      <c r="C67" s="55"/>
      <c r="D67" s="78" t="s">
        <v>131</v>
      </c>
      <c r="E67" s="79"/>
      <c r="F67" s="79"/>
      <c r="G67" s="79"/>
      <c r="H67" s="80"/>
      <c r="I67" s="80"/>
      <c r="J67" s="80"/>
      <c r="K67" s="80"/>
      <c r="L67" s="111" t="e">
        <f t="shared" si="35"/>
        <v>#DIV/0!</v>
      </c>
      <c r="M67" s="111" t="e">
        <f t="shared" si="36"/>
        <v>#DIV/0!</v>
      </c>
      <c r="N67" s="111" t="e">
        <f t="shared" si="37"/>
        <v>#DIV/0!</v>
      </c>
      <c r="O67" s="111" t="e">
        <f t="shared" si="38"/>
        <v>#DIV/0!</v>
      </c>
    </row>
    <row r="68" spans="1:15" s="45" customFormat="1" ht="12.75" hidden="1" x14ac:dyDescent="0.25">
      <c r="A68" s="78"/>
      <c r="B68" s="43"/>
      <c r="C68" s="55"/>
      <c r="D68" s="78" t="s">
        <v>131</v>
      </c>
      <c r="E68" s="79"/>
      <c r="F68" s="79"/>
      <c r="G68" s="79"/>
      <c r="H68" s="80"/>
      <c r="I68" s="80"/>
      <c r="J68" s="80"/>
      <c r="K68" s="80"/>
      <c r="L68" s="111" t="e">
        <f t="shared" si="35"/>
        <v>#DIV/0!</v>
      </c>
      <c r="M68" s="111" t="e">
        <f t="shared" si="36"/>
        <v>#DIV/0!</v>
      </c>
      <c r="N68" s="111" t="e">
        <f t="shared" si="37"/>
        <v>#DIV/0!</v>
      </c>
      <c r="O68" s="111" t="e">
        <f t="shared" si="38"/>
        <v>#DIV/0!</v>
      </c>
    </row>
    <row r="69" spans="1:15" s="45" customFormat="1" ht="12.75" hidden="1" x14ac:dyDescent="0.25">
      <c r="A69" s="78"/>
      <c r="B69" s="43"/>
      <c r="C69" s="55"/>
      <c r="D69" s="78" t="s">
        <v>131</v>
      </c>
      <c r="E69" s="79"/>
      <c r="F69" s="79"/>
      <c r="G69" s="79"/>
      <c r="H69" s="80"/>
      <c r="I69" s="80"/>
      <c r="J69" s="80"/>
      <c r="K69" s="80"/>
      <c r="L69" s="111" t="e">
        <f t="shared" si="35"/>
        <v>#DIV/0!</v>
      </c>
      <c r="M69" s="111" t="e">
        <f t="shared" si="36"/>
        <v>#DIV/0!</v>
      </c>
      <c r="N69" s="111" t="e">
        <f t="shared" si="37"/>
        <v>#DIV/0!</v>
      </c>
      <c r="O69" s="111" t="e">
        <f t="shared" si="38"/>
        <v>#DIV/0!</v>
      </c>
    </row>
    <row r="70" spans="1:15" s="45" customFormat="1" ht="95.25" customHeight="1" x14ac:dyDescent="0.25">
      <c r="A70" s="78">
        <v>26</v>
      </c>
      <c r="B70" s="43" t="s">
        <v>57</v>
      </c>
      <c r="C70" s="43" t="s">
        <v>110</v>
      </c>
      <c r="D70" s="78" t="s">
        <v>131</v>
      </c>
      <c r="E70" s="79">
        <v>3000000</v>
      </c>
      <c r="F70" s="79">
        <v>3000000</v>
      </c>
      <c r="G70" s="79">
        <v>1897205.04</v>
      </c>
      <c r="H70" s="80">
        <v>5</v>
      </c>
      <c r="I70" s="80" t="s">
        <v>81</v>
      </c>
      <c r="J70" s="80">
        <v>5</v>
      </c>
      <c r="K70" s="80">
        <v>5</v>
      </c>
      <c r="L70" s="111">
        <f>+G70/E70</f>
        <v>0.63240167999999997</v>
      </c>
      <c r="M70" s="111">
        <f>+G70/F70</f>
        <v>0.63240167999999997</v>
      </c>
      <c r="N70" s="111">
        <f>+K70/H70</f>
        <v>1</v>
      </c>
      <c r="O70" s="111">
        <f>+K70/J70</f>
        <v>1</v>
      </c>
    </row>
    <row r="71" spans="1:15" s="45" customFormat="1" ht="12.75" x14ac:dyDescent="0.25">
      <c r="A71" s="78"/>
      <c r="B71" s="43"/>
      <c r="C71" s="55"/>
      <c r="D71" s="78"/>
      <c r="E71" s="76"/>
      <c r="F71" s="76"/>
      <c r="G71" s="76"/>
      <c r="H71" s="77"/>
      <c r="I71" s="77"/>
      <c r="J71" s="77"/>
      <c r="K71" s="77"/>
      <c r="L71" s="111"/>
      <c r="M71" s="111"/>
      <c r="N71" s="111"/>
      <c r="O71" s="111"/>
    </row>
    <row r="72" spans="1:15" s="48" customFormat="1" ht="12.75" x14ac:dyDescent="0.25">
      <c r="A72" s="75"/>
      <c r="B72" s="53" t="s">
        <v>58</v>
      </c>
      <c r="C72" s="55"/>
      <c r="D72" s="75" t="s">
        <v>131</v>
      </c>
      <c r="E72" s="76">
        <f>SUM(E76)</f>
        <v>5000000.0000000009</v>
      </c>
      <c r="F72" s="76">
        <f t="shared" ref="F72" si="39">SUM(F76)</f>
        <v>5000000.0000000009</v>
      </c>
      <c r="G72" s="76">
        <f>SUM(G76)</f>
        <v>4959000</v>
      </c>
      <c r="H72" s="77">
        <f>SUM(H76)</f>
        <v>25000</v>
      </c>
      <c r="I72" s="77" t="s">
        <v>67</v>
      </c>
      <c r="J72" s="77">
        <f>SUM(J76)</f>
        <v>25000</v>
      </c>
      <c r="K72" s="77">
        <f>SUM(K76)</f>
        <v>25000</v>
      </c>
      <c r="L72" s="113">
        <f>+G72/E72</f>
        <v>0.99179999999999979</v>
      </c>
      <c r="M72" s="113">
        <f>+G72/F72</f>
        <v>0.99179999999999979</v>
      </c>
      <c r="N72" s="113">
        <f>+K72/H72</f>
        <v>1</v>
      </c>
      <c r="O72" s="113">
        <f t="shared" ref="O72:O75" si="40">+K72/J72</f>
        <v>1</v>
      </c>
    </row>
    <row r="73" spans="1:15" s="45" customFormat="1" ht="12.75" hidden="1" x14ac:dyDescent="0.25">
      <c r="A73" s="78"/>
      <c r="B73" s="43"/>
      <c r="C73" s="55"/>
      <c r="D73" s="78" t="s">
        <v>131</v>
      </c>
      <c r="E73" s="79"/>
      <c r="F73" s="79"/>
      <c r="G73" s="79"/>
      <c r="H73" s="80"/>
      <c r="I73" s="80"/>
      <c r="J73" s="80"/>
      <c r="K73" s="80"/>
      <c r="L73" s="111" t="e">
        <f t="shared" ref="L72:L76" si="41">+G73/E73</f>
        <v>#DIV/0!</v>
      </c>
      <c r="M73" s="111" t="e">
        <f t="shared" ref="M72:M76" si="42">+G73/F73</f>
        <v>#DIV/0!</v>
      </c>
      <c r="N73" s="111" t="e">
        <f t="shared" ref="N72:N76" si="43">+K73/H73</f>
        <v>#DIV/0!</v>
      </c>
      <c r="O73" s="111" t="e">
        <f t="shared" si="40"/>
        <v>#DIV/0!</v>
      </c>
    </row>
    <row r="74" spans="1:15" s="45" customFormat="1" ht="12.75" hidden="1" x14ac:dyDescent="0.25">
      <c r="A74" s="78"/>
      <c r="B74" s="43"/>
      <c r="C74" s="55"/>
      <c r="D74" s="78" t="s">
        <v>131</v>
      </c>
      <c r="E74" s="79"/>
      <c r="F74" s="79"/>
      <c r="G74" s="79"/>
      <c r="H74" s="80"/>
      <c r="I74" s="80"/>
      <c r="J74" s="80"/>
      <c r="K74" s="80"/>
      <c r="L74" s="111" t="e">
        <f t="shared" si="41"/>
        <v>#DIV/0!</v>
      </c>
      <c r="M74" s="111" t="e">
        <f t="shared" si="42"/>
        <v>#DIV/0!</v>
      </c>
      <c r="N74" s="111" t="e">
        <f t="shared" si="43"/>
        <v>#DIV/0!</v>
      </c>
      <c r="O74" s="111" t="e">
        <f t="shared" si="40"/>
        <v>#DIV/0!</v>
      </c>
    </row>
    <row r="75" spans="1:15" s="45" customFormat="1" ht="12.75" hidden="1" x14ac:dyDescent="0.25">
      <c r="A75" s="78"/>
      <c r="B75" s="43"/>
      <c r="C75" s="55"/>
      <c r="D75" s="78" t="s">
        <v>131</v>
      </c>
      <c r="E75" s="79"/>
      <c r="F75" s="79"/>
      <c r="G75" s="79"/>
      <c r="H75" s="80"/>
      <c r="I75" s="80"/>
      <c r="J75" s="80"/>
      <c r="K75" s="80"/>
      <c r="L75" s="111" t="e">
        <f t="shared" si="41"/>
        <v>#DIV/0!</v>
      </c>
      <c r="M75" s="111" t="e">
        <f t="shared" si="42"/>
        <v>#DIV/0!</v>
      </c>
      <c r="N75" s="111" t="e">
        <f t="shared" si="43"/>
        <v>#DIV/0!</v>
      </c>
      <c r="O75" s="111" t="e">
        <f t="shared" si="40"/>
        <v>#DIV/0!</v>
      </c>
    </row>
    <row r="76" spans="1:15" s="45" customFormat="1" ht="96.75" customHeight="1" x14ac:dyDescent="0.25">
      <c r="A76" s="78">
        <v>27</v>
      </c>
      <c r="B76" s="43" t="s">
        <v>59</v>
      </c>
      <c r="C76" s="43" t="s">
        <v>98</v>
      </c>
      <c r="D76" s="78" t="s">
        <v>131</v>
      </c>
      <c r="E76" s="79">
        <v>5000000.0000000009</v>
      </c>
      <c r="F76" s="79">
        <v>5000000.0000000009</v>
      </c>
      <c r="G76" s="79">
        <v>4959000</v>
      </c>
      <c r="H76" s="80">
        <v>25000</v>
      </c>
      <c r="I76" s="80" t="s">
        <v>113</v>
      </c>
      <c r="J76" s="80">
        <v>25000</v>
      </c>
      <c r="K76" s="80">
        <v>25000</v>
      </c>
      <c r="L76" s="111">
        <f>+G76/E76</f>
        <v>0.99179999999999979</v>
      </c>
      <c r="M76" s="111">
        <f>+G76/F76</f>
        <v>0.99179999999999979</v>
      </c>
      <c r="N76" s="111">
        <f>+K76/H76</f>
        <v>1</v>
      </c>
      <c r="O76" s="111">
        <f>+K76/J76</f>
        <v>1</v>
      </c>
    </row>
    <row r="77" spans="1:15" s="45" customFormat="1" ht="12.75" x14ac:dyDescent="0.25">
      <c r="A77" s="78"/>
      <c r="B77" s="43"/>
      <c r="C77" s="55"/>
      <c r="D77" s="78"/>
      <c r="E77" s="79"/>
      <c r="F77" s="79"/>
      <c r="G77" s="79"/>
      <c r="H77" s="80"/>
      <c r="I77" s="80"/>
      <c r="J77" s="80"/>
      <c r="K77" s="80"/>
      <c r="L77" s="111"/>
      <c r="M77" s="111"/>
      <c r="N77" s="111"/>
      <c r="O77" s="111"/>
    </row>
    <row r="78" spans="1:15" s="48" customFormat="1" ht="12.75" x14ac:dyDescent="0.25">
      <c r="A78" s="75"/>
      <c r="B78" s="53" t="s">
        <v>60</v>
      </c>
      <c r="C78" s="55"/>
      <c r="D78" s="75" t="s">
        <v>131</v>
      </c>
      <c r="E78" s="76">
        <f>SUM(E82)</f>
        <v>3449999.9999999995</v>
      </c>
      <c r="F78" s="76">
        <f t="shared" ref="F78" si="44">SUM(F82)</f>
        <v>3449999.9999999995</v>
      </c>
      <c r="G78" s="76">
        <f>SUM(G82)</f>
        <v>2444490.39</v>
      </c>
      <c r="H78" s="77">
        <f>SUM(H82)</f>
        <v>54</v>
      </c>
      <c r="I78" s="77" t="s">
        <v>67</v>
      </c>
      <c r="J78" s="77">
        <f>SUM(J82)</f>
        <v>54</v>
      </c>
      <c r="K78" s="77">
        <f>SUM(K82)</f>
        <v>54</v>
      </c>
      <c r="L78" s="113">
        <f>+G78/E78</f>
        <v>0.7085479391304349</v>
      </c>
      <c r="M78" s="113">
        <f>+G78/F78</f>
        <v>0.7085479391304349</v>
      </c>
      <c r="N78" s="113">
        <f>+K78/H78</f>
        <v>1</v>
      </c>
      <c r="O78" s="113">
        <f>+K78/J78</f>
        <v>1</v>
      </c>
    </row>
    <row r="79" spans="1:15" s="45" customFormat="1" ht="12.75" hidden="1" x14ac:dyDescent="0.25">
      <c r="A79" s="78"/>
      <c r="B79" s="43"/>
      <c r="C79" s="55"/>
      <c r="D79" s="78" t="s">
        <v>131</v>
      </c>
      <c r="E79" s="79"/>
      <c r="F79" s="79"/>
      <c r="G79" s="79"/>
      <c r="H79" s="80"/>
      <c r="I79" s="80"/>
      <c r="J79" s="80"/>
      <c r="K79" s="80"/>
      <c r="L79" s="111" t="e">
        <f t="shared" ref="L78:L82" si="45">+G79/E79</f>
        <v>#DIV/0!</v>
      </c>
      <c r="M79" s="111" t="e">
        <f t="shared" ref="M78:M82" si="46">+G79/F79</f>
        <v>#DIV/0!</v>
      </c>
      <c r="N79" s="111" t="e">
        <f t="shared" ref="N78:N82" si="47">+K79/H79</f>
        <v>#DIV/0!</v>
      </c>
      <c r="O79" s="111" t="e">
        <f t="shared" ref="O79:O81" si="48">+K79/J79</f>
        <v>#DIV/0!</v>
      </c>
    </row>
    <row r="80" spans="1:15" s="45" customFormat="1" ht="12.75" hidden="1" x14ac:dyDescent="0.25">
      <c r="A80" s="78"/>
      <c r="B80" s="43"/>
      <c r="C80" s="55"/>
      <c r="D80" s="78" t="s">
        <v>131</v>
      </c>
      <c r="E80" s="79"/>
      <c r="F80" s="79"/>
      <c r="G80" s="79"/>
      <c r="H80" s="80"/>
      <c r="I80" s="80"/>
      <c r="J80" s="80"/>
      <c r="K80" s="80"/>
      <c r="L80" s="111" t="e">
        <f t="shared" si="45"/>
        <v>#DIV/0!</v>
      </c>
      <c r="M80" s="111" t="e">
        <f t="shared" si="46"/>
        <v>#DIV/0!</v>
      </c>
      <c r="N80" s="111" t="e">
        <f t="shared" si="47"/>
        <v>#DIV/0!</v>
      </c>
      <c r="O80" s="111" t="e">
        <f t="shared" si="48"/>
        <v>#DIV/0!</v>
      </c>
    </row>
    <row r="81" spans="1:15" s="45" customFormat="1" ht="12.75" hidden="1" x14ac:dyDescent="0.25">
      <c r="A81" s="78"/>
      <c r="B81" s="43"/>
      <c r="C81" s="55"/>
      <c r="D81" s="78" t="s">
        <v>131</v>
      </c>
      <c r="E81" s="79"/>
      <c r="F81" s="79"/>
      <c r="G81" s="79"/>
      <c r="H81" s="80"/>
      <c r="I81" s="80"/>
      <c r="J81" s="80"/>
      <c r="K81" s="80"/>
      <c r="L81" s="111" t="e">
        <f t="shared" si="45"/>
        <v>#DIV/0!</v>
      </c>
      <c r="M81" s="111" t="e">
        <f t="shared" si="46"/>
        <v>#DIV/0!</v>
      </c>
      <c r="N81" s="111" t="e">
        <f t="shared" si="47"/>
        <v>#DIV/0!</v>
      </c>
      <c r="O81" s="111" t="e">
        <f t="shared" si="48"/>
        <v>#DIV/0!</v>
      </c>
    </row>
    <row r="82" spans="1:15" s="45" customFormat="1" ht="156" customHeight="1" x14ac:dyDescent="0.25">
      <c r="A82" s="78">
        <v>28</v>
      </c>
      <c r="B82" s="43" t="s">
        <v>61</v>
      </c>
      <c r="C82" s="46" t="s">
        <v>111</v>
      </c>
      <c r="D82" s="78" t="s">
        <v>131</v>
      </c>
      <c r="E82" s="79">
        <v>3449999.9999999995</v>
      </c>
      <c r="F82" s="79">
        <v>3449999.9999999995</v>
      </c>
      <c r="G82" s="79">
        <v>2444490.39</v>
      </c>
      <c r="H82" s="80">
        <v>54</v>
      </c>
      <c r="I82" s="80" t="s">
        <v>67</v>
      </c>
      <c r="J82" s="80">
        <v>54</v>
      </c>
      <c r="K82" s="80">
        <v>54</v>
      </c>
      <c r="L82" s="111">
        <f>+G82/E82</f>
        <v>0.7085479391304349</v>
      </c>
      <c r="M82" s="111">
        <f>+G82/F82</f>
        <v>0.7085479391304349</v>
      </c>
      <c r="N82" s="111">
        <f>+K82/H82</f>
        <v>1</v>
      </c>
      <c r="O82" s="111">
        <f>+K82/J82</f>
        <v>1</v>
      </c>
    </row>
    <row r="83" spans="1:15" s="45" customFormat="1" ht="12.75" x14ac:dyDescent="0.25">
      <c r="A83" s="78"/>
      <c r="B83" s="43"/>
      <c r="C83" s="55"/>
      <c r="D83" s="78"/>
      <c r="E83" s="79"/>
      <c r="F83" s="79"/>
      <c r="G83" s="79"/>
      <c r="H83" s="80"/>
      <c r="I83" s="80"/>
      <c r="J83" s="80"/>
      <c r="K83" s="80"/>
      <c r="L83" s="111"/>
      <c r="M83" s="111"/>
      <c r="N83" s="111"/>
      <c r="O83" s="111"/>
    </row>
    <row r="84" spans="1:15" s="48" customFormat="1" ht="12.75" x14ac:dyDescent="0.25">
      <c r="A84" s="75"/>
      <c r="B84" s="53" t="s">
        <v>62</v>
      </c>
      <c r="C84" s="55"/>
      <c r="D84" s="75" t="s">
        <v>131</v>
      </c>
      <c r="E84" s="76">
        <f>SUM(E88)</f>
        <v>6255463.2999999998</v>
      </c>
      <c r="F84" s="76">
        <f t="shared" ref="F84:J84" si="49">SUM(F88)</f>
        <v>-6255463.2999999998</v>
      </c>
      <c r="G84" s="76">
        <f>SUM(G88)</f>
        <v>0</v>
      </c>
      <c r="H84" s="77">
        <f t="shared" si="49"/>
        <v>0</v>
      </c>
      <c r="I84" s="77" t="s">
        <v>114</v>
      </c>
      <c r="J84" s="77">
        <f t="shared" si="49"/>
        <v>0</v>
      </c>
      <c r="K84" s="77">
        <f t="shared" ref="K84" si="50">SUM(K88)</f>
        <v>0</v>
      </c>
      <c r="L84" s="113">
        <f>+G84/E84</f>
        <v>0</v>
      </c>
      <c r="M84" s="113">
        <f>+G84/F84</f>
        <v>0</v>
      </c>
      <c r="N84" s="113">
        <f t="shared" ref="N84:N88" si="51">IF(K84,H84/K84,0)</f>
        <v>0</v>
      </c>
      <c r="O84" s="113">
        <f t="shared" ref="O84:O88" si="52">IF(L84,I84/L84,0)</f>
        <v>0</v>
      </c>
    </row>
    <row r="85" spans="1:15" s="45" customFormat="1" ht="12.75" hidden="1" x14ac:dyDescent="0.25">
      <c r="A85" s="78"/>
      <c r="B85" s="43"/>
      <c r="C85" s="55"/>
      <c r="D85" s="78" t="s">
        <v>131</v>
      </c>
      <c r="E85" s="79"/>
      <c r="F85" s="79"/>
      <c r="G85" s="79"/>
      <c r="H85" s="80"/>
      <c r="I85" s="80"/>
      <c r="J85" s="80"/>
      <c r="K85" s="80"/>
      <c r="L85" s="111" t="e">
        <f t="shared" ref="L84:L94" si="53">+G85/E85</f>
        <v>#DIV/0!</v>
      </c>
      <c r="M85" s="111" t="e">
        <f t="shared" ref="M84:M94" si="54">+G85/F85</f>
        <v>#DIV/0!</v>
      </c>
      <c r="N85" s="111">
        <f t="shared" si="51"/>
        <v>0</v>
      </c>
      <c r="O85" s="111" t="e">
        <f t="shared" si="52"/>
        <v>#DIV/0!</v>
      </c>
    </row>
    <row r="86" spans="1:15" s="45" customFormat="1" ht="12.75" hidden="1" x14ac:dyDescent="0.25">
      <c r="A86" s="78"/>
      <c r="B86" s="43"/>
      <c r="C86" s="55"/>
      <c r="D86" s="78" t="s">
        <v>131</v>
      </c>
      <c r="E86" s="79"/>
      <c r="F86" s="79"/>
      <c r="G86" s="79"/>
      <c r="H86" s="80"/>
      <c r="I86" s="80"/>
      <c r="J86" s="80"/>
      <c r="K86" s="80"/>
      <c r="L86" s="111" t="e">
        <f t="shared" si="53"/>
        <v>#DIV/0!</v>
      </c>
      <c r="M86" s="111" t="e">
        <f t="shared" si="54"/>
        <v>#DIV/0!</v>
      </c>
      <c r="N86" s="111">
        <f t="shared" si="51"/>
        <v>0</v>
      </c>
      <c r="O86" s="111" t="e">
        <f t="shared" si="52"/>
        <v>#DIV/0!</v>
      </c>
    </row>
    <row r="87" spans="1:15" s="45" customFormat="1" ht="12.75" hidden="1" x14ac:dyDescent="0.25">
      <c r="A87" s="78"/>
      <c r="B87" s="43"/>
      <c r="C87" s="55"/>
      <c r="D87" s="78" t="s">
        <v>131</v>
      </c>
      <c r="E87" s="79"/>
      <c r="F87" s="79"/>
      <c r="G87" s="79"/>
      <c r="H87" s="80"/>
      <c r="I87" s="80"/>
      <c r="J87" s="80"/>
      <c r="K87" s="80"/>
      <c r="L87" s="111" t="e">
        <f t="shared" si="53"/>
        <v>#DIV/0!</v>
      </c>
      <c r="M87" s="111" t="e">
        <f t="shared" si="54"/>
        <v>#DIV/0!</v>
      </c>
      <c r="N87" s="111">
        <f t="shared" si="51"/>
        <v>0</v>
      </c>
      <c r="O87" s="111" t="e">
        <f t="shared" si="52"/>
        <v>#DIV/0!</v>
      </c>
    </row>
    <row r="88" spans="1:15" s="45" customFormat="1" ht="156.75" customHeight="1" x14ac:dyDescent="0.25">
      <c r="A88" s="78">
        <v>29</v>
      </c>
      <c r="B88" s="43" t="s">
        <v>63</v>
      </c>
      <c r="C88" s="46" t="s">
        <v>99</v>
      </c>
      <c r="D88" s="78" t="s">
        <v>131</v>
      </c>
      <c r="E88" s="79">
        <v>6255463.2999999998</v>
      </c>
      <c r="F88" s="79">
        <v>-6255463.2999999998</v>
      </c>
      <c r="G88" s="79">
        <v>0</v>
      </c>
      <c r="H88" s="80">
        <v>0</v>
      </c>
      <c r="I88" s="80" t="s">
        <v>114</v>
      </c>
      <c r="J88" s="80">
        <v>0</v>
      </c>
      <c r="K88" s="80">
        <v>0</v>
      </c>
      <c r="L88" s="111">
        <f>+G88/E88</f>
        <v>0</v>
      </c>
      <c r="M88" s="111">
        <f>+G88/F88</f>
        <v>0</v>
      </c>
      <c r="N88" s="111">
        <f t="shared" si="51"/>
        <v>0</v>
      </c>
      <c r="O88" s="111">
        <f t="shared" si="52"/>
        <v>0</v>
      </c>
    </row>
    <row r="89" spans="1:15" s="48" customFormat="1" ht="12.75" x14ac:dyDescent="0.25">
      <c r="A89" s="75"/>
      <c r="B89" s="53" t="s">
        <v>64</v>
      </c>
      <c r="C89" s="55"/>
      <c r="D89" s="75" t="s">
        <v>131</v>
      </c>
      <c r="E89" s="76">
        <f>SUM(E93:E94)</f>
        <v>7500000</v>
      </c>
      <c r="F89" s="76">
        <f t="shared" ref="F89" si="55">SUM(F93:F94)</f>
        <v>13755463.300000001</v>
      </c>
      <c r="G89" s="76">
        <f>SUM(G93:G94)</f>
        <v>9199242.4199999999</v>
      </c>
      <c r="H89" s="82" t="s">
        <v>78</v>
      </c>
      <c r="I89" s="77" t="s">
        <v>67</v>
      </c>
      <c r="J89" s="82" t="s">
        <v>78</v>
      </c>
      <c r="K89" s="82" t="s">
        <v>78</v>
      </c>
      <c r="L89" s="113">
        <f>+G89/E89</f>
        <v>1.226565656</v>
      </c>
      <c r="M89" s="113">
        <f>+G89/F89</f>
        <v>0.66877008933606763</v>
      </c>
      <c r="N89" s="113">
        <v>0</v>
      </c>
      <c r="O89" s="113">
        <v>0</v>
      </c>
    </row>
    <row r="90" spans="1:15" s="45" customFormat="1" ht="12.75" hidden="1" x14ac:dyDescent="0.25">
      <c r="A90" s="78"/>
      <c r="B90" s="43"/>
      <c r="C90" s="55"/>
      <c r="D90" s="78" t="s">
        <v>131</v>
      </c>
      <c r="E90" s="79"/>
      <c r="F90" s="79"/>
      <c r="G90" s="79"/>
      <c r="H90" s="80"/>
      <c r="I90" s="80"/>
      <c r="J90" s="80"/>
      <c r="K90" s="80"/>
      <c r="L90" s="111" t="e">
        <f t="shared" si="53"/>
        <v>#DIV/0!</v>
      </c>
      <c r="M90" s="111" t="e">
        <f t="shared" si="54"/>
        <v>#DIV/0!</v>
      </c>
      <c r="N90" s="111" t="e">
        <f t="shared" ref="N90:N92" si="56">+K90/H90</f>
        <v>#DIV/0!</v>
      </c>
      <c r="O90" s="111" t="e">
        <f t="shared" ref="O90:O92" si="57">+K90/J90</f>
        <v>#DIV/0!</v>
      </c>
    </row>
    <row r="91" spans="1:15" s="45" customFormat="1" ht="12.75" hidden="1" x14ac:dyDescent="0.25">
      <c r="A91" s="78"/>
      <c r="B91" s="43"/>
      <c r="C91" s="55"/>
      <c r="D91" s="78" t="s">
        <v>131</v>
      </c>
      <c r="E91" s="79"/>
      <c r="F91" s="79"/>
      <c r="G91" s="79"/>
      <c r="H91" s="80"/>
      <c r="I91" s="80"/>
      <c r="J91" s="80"/>
      <c r="K91" s="80"/>
      <c r="L91" s="111" t="e">
        <f t="shared" si="53"/>
        <v>#DIV/0!</v>
      </c>
      <c r="M91" s="111" t="e">
        <f t="shared" si="54"/>
        <v>#DIV/0!</v>
      </c>
      <c r="N91" s="111" t="e">
        <f t="shared" si="56"/>
        <v>#DIV/0!</v>
      </c>
      <c r="O91" s="111" t="e">
        <f t="shared" si="57"/>
        <v>#DIV/0!</v>
      </c>
    </row>
    <row r="92" spans="1:15" s="45" customFormat="1" ht="12.75" hidden="1" x14ac:dyDescent="0.25">
      <c r="A92" s="78"/>
      <c r="B92" s="43"/>
      <c r="C92" s="44"/>
      <c r="D92" s="78" t="s">
        <v>131</v>
      </c>
      <c r="E92" s="79"/>
      <c r="F92" s="79"/>
      <c r="G92" s="79"/>
      <c r="H92" s="80"/>
      <c r="I92" s="80"/>
      <c r="J92" s="80"/>
      <c r="K92" s="80"/>
      <c r="L92" s="111" t="e">
        <f t="shared" si="53"/>
        <v>#DIV/0!</v>
      </c>
      <c r="M92" s="111" t="e">
        <f t="shared" si="54"/>
        <v>#DIV/0!</v>
      </c>
      <c r="N92" s="111" t="e">
        <f t="shared" si="56"/>
        <v>#DIV/0!</v>
      </c>
      <c r="O92" s="111" t="e">
        <f t="shared" si="57"/>
        <v>#DIV/0!</v>
      </c>
    </row>
    <row r="93" spans="1:15" s="20" customFormat="1" ht="175.5" customHeight="1" x14ac:dyDescent="0.2">
      <c r="A93" s="78">
        <v>30</v>
      </c>
      <c r="B93" s="50" t="s">
        <v>65</v>
      </c>
      <c r="C93" s="43" t="s">
        <v>100</v>
      </c>
      <c r="D93" s="78" t="s">
        <v>131</v>
      </c>
      <c r="E93" s="79">
        <v>3000000</v>
      </c>
      <c r="F93" s="79">
        <v>7860000</v>
      </c>
      <c r="G93" s="79">
        <v>5400656.5300000003</v>
      </c>
      <c r="H93" s="60" t="s">
        <v>78</v>
      </c>
      <c r="I93" s="80" t="s">
        <v>67</v>
      </c>
      <c r="J93" s="60" t="s">
        <v>78</v>
      </c>
      <c r="K93" s="60" t="s">
        <v>78</v>
      </c>
      <c r="L93" s="111">
        <f>+G93/E93</f>
        <v>1.8002188433333335</v>
      </c>
      <c r="M93" s="111">
        <f>+G93/F93</f>
        <v>0.68710642875318073</v>
      </c>
      <c r="N93" s="111">
        <v>0</v>
      </c>
      <c r="O93" s="111">
        <v>0</v>
      </c>
    </row>
    <row r="94" spans="1:15" s="20" customFormat="1" ht="126" customHeight="1" x14ac:dyDescent="0.2">
      <c r="A94" s="78">
        <v>31</v>
      </c>
      <c r="B94" s="50" t="s">
        <v>66</v>
      </c>
      <c r="C94" s="43" t="s">
        <v>97</v>
      </c>
      <c r="D94" s="78" t="s">
        <v>131</v>
      </c>
      <c r="E94" s="83">
        <v>4500000</v>
      </c>
      <c r="F94" s="79">
        <v>5895463.2999999998</v>
      </c>
      <c r="G94" s="79">
        <v>3798585.89</v>
      </c>
      <c r="H94" s="61" t="s">
        <v>78</v>
      </c>
      <c r="I94" s="62" t="s">
        <v>67</v>
      </c>
      <c r="J94" s="61" t="s">
        <v>78</v>
      </c>
      <c r="K94" s="61" t="s">
        <v>78</v>
      </c>
      <c r="L94" s="111">
        <f>+G94/E94</f>
        <v>0.84413019777777776</v>
      </c>
      <c r="M94" s="111">
        <f>+G94/F94</f>
        <v>0.64432355808236486</v>
      </c>
      <c r="N94" s="111">
        <v>0</v>
      </c>
      <c r="O94" s="111">
        <v>0</v>
      </c>
    </row>
    <row r="95" spans="1:15" s="10" customFormat="1" ht="12.75" x14ac:dyDescent="0.25">
      <c r="A95" s="78"/>
      <c r="B95" s="63"/>
      <c r="C95" s="64"/>
      <c r="D95" s="78"/>
      <c r="E95" s="83"/>
      <c r="F95" s="83"/>
      <c r="G95" s="83"/>
      <c r="H95" s="65"/>
      <c r="I95" s="65"/>
      <c r="J95" s="65"/>
      <c r="K95" s="65"/>
      <c r="L95" s="111"/>
      <c r="M95" s="111"/>
      <c r="N95" s="111"/>
      <c r="O95" s="111"/>
    </row>
    <row r="96" spans="1:15" s="52" customFormat="1" ht="12.75" x14ac:dyDescent="0.25">
      <c r="A96" s="75"/>
      <c r="B96" s="66" t="s">
        <v>79</v>
      </c>
      <c r="C96" s="67"/>
      <c r="D96" s="75" t="s">
        <v>131</v>
      </c>
      <c r="E96" s="58">
        <f>SUM(E101:E102)</f>
        <v>34439011.489999995</v>
      </c>
      <c r="F96" s="58">
        <f>SUM(F101:F102)</f>
        <v>33074851.490000002</v>
      </c>
      <c r="G96" s="58">
        <f>SUM(G101:G102)</f>
        <v>30795066.239999998</v>
      </c>
      <c r="H96" s="84">
        <f>SUM(H101:H102)</f>
        <v>10</v>
      </c>
      <c r="I96" s="68" t="s">
        <v>81</v>
      </c>
      <c r="J96" s="84">
        <f>SUM(J101:J102)</f>
        <v>10</v>
      </c>
      <c r="K96" s="84">
        <v>10</v>
      </c>
      <c r="L96" s="113">
        <f>+G96/E96</f>
        <v>0.89419135183197451</v>
      </c>
      <c r="M96" s="113">
        <f t="shared" ref="M96:M102" si="58">+G96/F96</f>
        <v>0.93107194296278895</v>
      </c>
      <c r="N96" s="113">
        <f>+K96/H96</f>
        <v>1</v>
      </c>
      <c r="O96" s="113">
        <f>+K96/J96</f>
        <v>1</v>
      </c>
    </row>
    <row r="97" spans="1:15" s="10" customFormat="1" ht="12.75" hidden="1" x14ac:dyDescent="0.25">
      <c r="A97" s="78"/>
      <c r="B97" s="63"/>
      <c r="C97" s="64"/>
      <c r="D97" s="78" t="s">
        <v>131</v>
      </c>
      <c r="E97" s="83"/>
      <c r="F97" s="83"/>
      <c r="G97" s="83"/>
      <c r="H97" s="65"/>
      <c r="I97" s="65"/>
      <c r="J97" s="65"/>
      <c r="K97" s="65"/>
      <c r="L97" s="111" t="e">
        <f t="shared" ref="L96:L102" si="59">+G97/E97</f>
        <v>#DIV/0!</v>
      </c>
      <c r="M97" s="111" t="e">
        <f t="shared" si="58"/>
        <v>#DIV/0!</v>
      </c>
      <c r="N97" s="111" t="e">
        <f t="shared" ref="N96:N102" si="60">+K97/H97</f>
        <v>#DIV/0!</v>
      </c>
      <c r="O97" s="111" t="e">
        <f t="shared" ref="O97:O100" si="61">+K97/J97</f>
        <v>#DIV/0!</v>
      </c>
    </row>
    <row r="98" spans="1:15" s="10" customFormat="1" ht="12.75" hidden="1" x14ac:dyDescent="0.25">
      <c r="A98" s="78"/>
      <c r="B98" s="63"/>
      <c r="C98" s="64"/>
      <c r="D98" s="78" t="s">
        <v>131</v>
      </c>
      <c r="E98" s="83"/>
      <c r="F98" s="83"/>
      <c r="G98" s="83"/>
      <c r="H98" s="65"/>
      <c r="I98" s="65"/>
      <c r="J98" s="65"/>
      <c r="K98" s="65"/>
      <c r="L98" s="111" t="e">
        <f t="shared" si="59"/>
        <v>#DIV/0!</v>
      </c>
      <c r="M98" s="111" t="e">
        <f t="shared" si="58"/>
        <v>#DIV/0!</v>
      </c>
      <c r="N98" s="111" t="e">
        <f t="shared" si="60"/>
        <v>#DIV/0!</v>
      </c>
      <c r="O98" s="111" t="e">
        <f t="shared" si="61"/>
        <v>#DIV/0!</v>
      </c>
    </row>
    <row r="99" spans="1:15" s="10" customFormat="1" ht="12.75" hidden="1" x14ac:dyDescent="0.25">
      <c r="A99" s="78"/>
      <c r="B99" s="63"/>
      <c r="C99" s="64"/>
      <c r="D99" s="78" t="s">
        <v>131</v>
      </c>
      <c r="E99" s="83"/>
      <c r="F99" s="83"/>
      <c r="G99" s="83"/>
      <c r="H99" s="65"/>
      <c r="I99" s="65"/>
      <c r="J99" s="65"/>
      <c r="K99" s="65"/>
      <c r="L99" s="111" t="e">
        <f t="shared" si="59"/>
        <v>#DIV/0!</v>
      </c>
      <c r="M99" s="111" t="e">
        <f t="shared" si="58"/>
        <v>#DIV/0!</v>
      </c>
      <c r="N99" s="111" t="e">
        <f t="shared" si="60"/>
        <v>#DIV/0!</v>
      </c>
      <c r="O99" s="111" t="e">
        <f t="shared" si="61"/>
        <v>#DIV/0!</v>
      </c>
    </row>
    <row r="100" spans="1:15" s="10" customFormat="1" ht="12.75" hidden="1" x14ac:dyDescent="0.25">
      <c r="A100" s="78"/>
      <c r="B100" s="63"/>
      <c r="C100" s="64"/>
      <c r="D100" s="78" t="s">
        <v>131</v>
      </c>
      <c r="E100" s="83"/>
      <c r="F100" s="83"/>
      <c r="G100" s="83"/>
      <c r="H100" s="65"/>
      <c r="I100" s="65"/>
      <c r="J100" s="65"/>
      <c r="K100" s="65"/>
      <c r="L100" s="111" t="e">
        <f t="shared" si="59"/>
        <v>#DIV/0!</v>
      </c>
      <c r="M100" s="111" t="e">
        <f t="shared" si="58"/>
        <v>#DIV/0!</v>
      </c>
      <c r="N100" s="111" t="e">
        <f t="shared" si="60"/>
        <v>#DIV/0!</v>
      </c>
      <c r="O100" s="111" t="e">
        <f t="shared" si="61"/>
        <v>#DIV/0!</v>
      </c>
    </row>
    <row r="101" spans="1:15" s="10" customFormat="1" ht="89.25" customHeight="1" x14ac:dyDescent="0.25">
      <c r="A101" s="78">
        <v>1</v>
      </c>
      <c r="B101" s="63" t="s">
        <v>80</v>
      </c>
      <c r="C101" s="43" t="s">
        <v>101</v>
      </c>
      <c r="D101" s="78" t="s">
        <v>131</v>
      </c>
      <c r="E101" s="83">
        <v>32964056.389999993</v>
      </c>
      <c r="F101" s="83">
        <v>31599896.390000001</v>
      </c>
      <c r="G101" s="79">
        <v>29335066.27</v>
      </c>
      <c r="H101" s="65">
        <v>1</v>
      </c>
      <c r="I101" s="62" t="s">
        <v>81</v>
      </c>
      <c r="J101" s="65">
        <v>1</v>
      </c>
      <c r="K101" s="80">
        <v>1</v>
      </c>
      <c r="L101" s="111">
        <f>+G101/E101</f>
        <v>0.88991069311782611</v>
      </c>
      <c r="M101" s="111">
        <f>+G101/F101</f>
        <v>0.92832792576127809</v>
      </c>
      <c r="N101" s="111">
        <f>+K101/H101</f>
        <v>1</v>
      </c>
      <c r="O101" s="111">
        <f>+K101/J101</f>
        <v>1</v>
      </c>
    </row>
    <row r="102" spans="1:15" s="10" customFormat="1" ht="89.25" customHeight="1" x14ac:dyDescent="0.25">
      <c r="A102" s="78">
        <v>2</v>
      </c>
      <c r="B102" s="63" t="s">
        <v>126</v>
      </c>
      <c r="C102" s="106" t="s">
        <v>127</v>
      </c>
      <c r="D102" s="78" t="s">
        <v>131</v>
      </c>
      <c r="E102" s="83">
        <v>1474955.0999999999</v>
      </c>
      <c r="F102" s="83">
        <v>1474955.0999999999</v>
      </c>
      <c r="G102" s="79">
        <v>1459999.97</v>
      </c>
      <c r="H102" s="65">
        <v>9</v>
      </c>
      <c r="I102" s="62" t="s">
        <v>81</v>
      </c>
      <c r="J102" s="65">
        <v>9</v>
      </c>
      <c r="K102" s="80">
        <v>9</v>
      </c>
      <c r="L102" s="111">
        <f>+G102/E102</f>
        <v>0.98986062016396303</v>
      </c>
      <c r="M102" s="111">
        <f>+G102/F102</f>
        <v>0.98986062016396303</v>
      </c>
      <c r="N102" s="111">
        <f>+K102/H102</f>
        <v>1</v>
      </c>
      <c r="O102" s="111">
        <f>+K102/J102</f>
        <v>1</v>
      </c>
    </row>
    <row r="103" spans="1:15" s="10" customFormat="1" ht="12.75" x14ac:dyDescent="0.25">
      <c r="A103" s="93"/>
      <c r="B103" s="94"/>
      <c r="C103" s="95"/>
      <c r="D103" s="93"/>
      <c r="E103" s="96"/>
      <c r="F103" s="97"/>
      <c r="G103" s="97"/>
      <c r="H103" s="98"/>
      <c r="I103" s="99"/>
      <c r="J103" s="100"/>
      <c r="K103" s="100"/>
      <c r="L103" s="114"/>
      <c r="M103" s="114"/>
      <c r="N103" s="114"/>
      <c r="O103" s="114"/>
    </row>
    <row r="104" spans="1:15" s="10" customFormat="1" ht="12.75" x14ac:dyDescent="0.2">
      <c r="A104" s="93"/>
      <c r="B104" s="102" t="s">
        <v>119</v>
      </c>
      <c r="C104" s="95"/>
      <c r="D104" s="93"/>
      <c r="E104" s="103">
        <f>SUM(E105:E106)</f>
        <v>7650000</v>
      </c>
      <c r="F104" s="103">
        <f>SUM(F105:F106)</f>
        <v>7650000</v>
      </c>
      <c r="G104" s="103">
        <f>SUM(G105:G106)</f>
        <v>5002504.47</v>
      </c>
      <c r="H104" s="104">
        <f>SUM(H105:H106)</f>
        <v>2</v>
      </c>
      <c r="I104" s="99"/>
      <c r="J104" s="104">
        <f>SUM(J105:J106)</f>
        <v>2</v>
      </c>
      <c r="K104" s="104">
        <f t="shared" ref="K104" si="62">SUM(K105:K106)</f>
        <v>2</v>
      </c>
      <c r="L104" s="113">
        <f>+G104/E104</f>
        <v>0.65392215294117639</v>
      </c>
      <c r="M104" s="113">
        <f>+G104/F104</f>
        <v>0.65392215294117639</v>
      </c>
      <c r="N104" s="113">
        <f>+K104/H104</f>
        <v>1</v>
      </c>
      <c r="O104" s="113">
        <f>+K104/J104</f>
        <v>1</v>
      </c>
    </row>
    <row r="105" spans="1:15" s="10" customFormat="1" ht="80.25" customHeight="1" x14ac:dyDescent="0.25">
      <c r="A105" s="93"/>
      <c r="B105" s="101" t="s">
        <v>120</v>
      </c>
      <c r="C105" s="106" t="s">
        <v>129</v>
      </c>
      <c r="D105" s="93" t="s">
        <v>131</v>
      </c>
      <c r="E105" s="108">
        <v>6500000</v>
      </c>
      <c r="F105" s="108">
        <v>6500000</v>
      </c>
      <c r="G105" s="97">
        <v>4326811.7699999996</v>
      </c>
      <c r="H105" s="98">
        <v>1</v>
      </c>
      <c r="I105" s="107" t="s">
        <v>122</v>
      </c>
      <c r="J105" s="98">
        <v>1</v>
      </c>
      <c r="K105" s="80">
        <v>1</v>
      </c>
      <c r="L105" s="111">
        <f>+G105/E105</f>
        <v>0.6656633492307692</v>
      </c>
      <c r="M105" s="111">
        <f>+G105/F105</f>
        <v>0.6656633492307692</v>
      </c>
      <c r="N105" s="111">
        <f>+K105/H105</f>
        <v>1</v>
      </c>
      <c r="O105" s="111">
        <f>+K105/J105</f>
        <v>1</v>
      </c>
    </row>
    <row r="106" spans="1:15" s="10" customFormat="1" ht="113.25" customHeight="1" x14ac:dyDescent="0.25">
      <c r="A106" s="93"/>
      <c r="B106" s="101" t="s">
        <v>121</v>
      </c>
      <c r="C106" s="106" t="s">
        <v>128</v>
      </c>
      <c r="D106" s="93" t="s">
        <v>131</v>
      </c>
      <c r="E106" s="108">
        <v>1150000</v>
      </c>
      <c r="F106" s="108">
        <v>1150000</v>
      </c>
      <c r="G106" s="97">
        <v>675692.7</v>
      </c>
      <c r="H106" s="98">
        <v>1</v>
      </c>
      <c r="I106" s="107" t="s">
        <v>123</v>
      </c>
      <c r="J106" s="98">
        <v>1</v>
      </c>
      <c r="K106" s="80">
        <v>1</v>
      </c>
      <c r="L106" s="111">
        <f>+G106/E106</f>
        <v>0.5875588695652173</v>
      </c>
      <c r="M106" s="111">
        <f>+G106/F106</f>
        <v>0.5875588695652173</v>
      </c>
      <c r="N106" s="111">
        <f>+K106/H106</f>
        <v>1</v>
      </c>
      <c r="O106" s="111">
        <f>+K106/J106</f>
        <v>1</v>
      </c>
    </row>
    <row r="107" spans="1:15" s="10" customFormat="1" ht="12.75" x14ac:dyDescent="0.25">
      <c r="A107" s="93"/>
      <c r="B107" s="94"/>
      <c r="C107" s="95"/>
      <c r="D107" s="93"/>
      <c r="E107" s="96"/>
      <c r="F107" s="97"/>
      <c r="G107" s="97"/>
      <c r="H107" s="98"/>
      <c r="I107" s="99"/>
      <c r="J107" s="100"/>
      <c r="K107" s="100"/>
      <c r="L107" s="114"/>
      <c r="M107" s="114"/>
      <c r="N107" s="114"/>
      <c r="O107" s="114"/>
    </row>
    <row r="108" spans="1:15" s="10" customFormat="1" ht="12.75" x14ac:dyDescent="0.25">
      <c r="A108" s="85"/>
      <c r="B108" s="69"/>
      <c r="C108" s="70"/>
      <c r="D108" s="85"/>
      <c r="E108" s="71"/>
      <c r="F108" s="71"/>
      <c r="G108" s="71"/>
      <c r="H108" s="72"/>
      <c r="I108" s="72"/>
      <c r="J108" s="72"/>
      <c r="K108" s="72"/>
      <c r="L108" s="115"/>
      <c r="M108" s="115"/>
      <c r="N108" s="115"/>
      <c r="O108" s="115"/>
    </row>
    <row r="109" spans="1:15" s="52" customFormat="1" ht="12.75" x14ac:dyDescent="0.25">
      <c r="A109" s="86"/>
      <c r="B109" s="73"/>
      <c r="C109" s="74" t="s">
        <v>102</v>
      </c>
      <c r="D109" s="86"/>
      <c r="E109" s="116">
        <f>SUM(E5,E96,E104)</f>
        <v>805615645.48999989</v>
      </c>
      <c r="F109" s="116">
        <f>SUM(F5,F96,F104)</f>
        <v>811091001.60999978</v>
      </c>
      <c r="G109" s="116">
        <f>SUM(G5,G96,G104)</f>
        <v>795700380.44000006</v>
      </c>
      <c r="H109" s="117">
        <f>SUM(H5,H96,H104)</f>
        <v>36658431</v>
      </c>
      <c r="I109" s="117">
        <f>SUM(I5,I96,I104)</f>
        <v>0</v>
      </c>
      <c r="J109" s="117">
        <f>SUM(J5,J96,J104)</f>
        <v>36658431</v>
      </c>
      <c r="K109" s="117">
        <f>SUM(K5,K96,K104)</f>
        <v>36658362</v>
      </c>
      <c r="L109" s="118">
        <f>+G109/E109</f>
        <v>0.9876923131948746</v>
      </c>
      <c r="M109" s="118">
        <f>+G109/F109</f>
        <v>0.98102479112769148</v>
      </c>
      <c r="N109" s="118">
        <f>+K109/H109</f>
        <v>0.99999811775904979</v>
      </c>
      <c r="O109" s="118">
        <f>+K109/J109</f>
        <v>0.99999811775904979</v>
      </c>
    </row>
    <row r="110" spans="1:15" s="10" customFormat="1" ht="12.75" x14ac:dyDescent="0.2">
      <c r="A110" s="11"/>
      <c r="B110" s="12"/>
      <c r="C110" s="13"/>
      <c r="D110" s="11"/>
      <c r="E110" s="14"/>
      <c r="F110" s="14"/>
      <c r="G110" s="14"/>
      <c r="H110" s="15"/>
      <c r="I110" s="15"/>
      <c r="J110" s="15"/>
      <c r="K110" s="15"/>
    </row>
    <row r="111" spans="1:15" s="29" customFormat="1" ht="18" x14ac:dyDescent="0.25">
      <c r="A111" s="24"/>
      <c r="B111" s="25"/>
      <c r="C111" s="26"/>
      <c r="D111" s="24"/>
      <c r="E111" s="27"/>
      <c r="F111" s="27"/>
      <c r="G111" s="27"/>
      <c r="H111" s="28"/>
      <c r="I111" s="28"/>
      <c r="J111" s="28"/>
      <c r="K111" s="28"/>
    </row>
    <row r="112" spans="1:15" s="29" customFormat="1" ht="18" x14ac:dyDescent="0.25">
      <c r="A112" s="24"/>
      <c r="B112" s="25"/>
      <c r="C112" s="26"/>
      <c r="D112" s="24"/>
      <c r="E112" s="27"/>
      <c r="F112" s="27"/>
      <c r="G112" s="27"/>
      <c r="H112" s="28"/>
      <c r="I112" s="28"/>
      <c r="J112" s="28"/>
      <c r="K112" s="28"/>
    </row>
    <row r="113" spans="1:11" s="29" customFormat="1" ht="18" x14ac:dyDescent="0.25">
      <c r="A113" s="24"/>
      <c r="B113" s="25"/>
      <c r="C113" s="26"/>
      <c r="D113" s="24"/>
      <c r="E113" s="27"/>
      <c r="F113" s="27"/>
      <c r="G113" s="27"/>
      <c r="H113" s="28"/>
      <c r="I113" s="28"/>
      <c r="J113" s="28"/>
      <c r="K113" s="28"/>
    </row>
    <row r="114" spans="1:11" s="29" customFormat="1" ht="18" x14ac:dyDescent="0.25">
      <c r="A114" s="24"/>
      <c r="B114" s="25"/>
      <c r="C114" s="26"/>
      <c r="D114" s="24"/>
      <c r="E114" s="27"/>
      <c r="F114" s="27"/>
      <c r="G114" s="27"/>
      <c r="H114" s="28"/>
      <c r="I114" s="28"/>
      <c r="J114" s="28"/>
      <c r="K114" s="28"/>
    </row>
    <row r="115" spans="1:11" s="29" customFormat="1" ht="18" x14ac:dyDescent="0.25">
      <c r="A115" s="24"/>
      <c r="B115" s="25"/>
      <c r="C115" s="26"/>
      <c r="D115" s="24"/>
      <c r="E115" s="27"/>
      <c r="F115" s="27"/>
      <c r="G115" s="27"/>
      <c r="H115" s="28"/>
      <c r="I115" s="28"/>
      <c r="J115" s="28"/>
      <c r="K115" s="28"/>
    </row>
    <row r="116" spans="1:11" s="29" customFormat="1" ht="18" x14ac:dyDescent="0.25">
      <c r="A116" s="24"/>
      <c r="B116" s="25"/>
      <c r="C116" s="26"/>
      <c r="D116" s="24"/>
      <c r="E116" s="27"/>
      <c r="F116" s="27"/>
      <c r="G116" s="27"/>
      <c r="H116" s="28"/>
      <c r="I116" s="28"/>
      <c r="J116" s="28"/>
      <c r="K116" s="28"/>
    </row>
    <row r="117" spans="1:11" s="29" customFormat="1" ht="18" x14ac:dyDescent="0.25">
      <c r="A117" s="24"/>
      <c r="B117" s="25"/>
      <c r="C117" s="26"/>
      <c r="D117" s="24"/>
      <c r="E117" s="27"/>
      <c r="F117" s="27"/>
      <c r="G117" s="27"/>
      <c r="H117" s="28"/>
      <c r="I117" s="28"/>
      <c r="J117" s="28"/>
      <c r="K117" s="28"/>
    </row>
    <row r="118" spans="1:11" s="29" customFormat="1" ht="18" x14ac:dyDescent="0.25">
      <c r="A118" s="24"/>
      <c r="B118" s="25"/>
      <c r="C118" s="26"/>
      <c r="D118" s="24"/>
      <c r="E118" s="27"/>
      <c r="F118" s="27"/>
      <c r="G118" s="27"/>
      <c r="H118" s="28"/>
      <c r="I118" s="28"/>
      <c r="J118" s="28"/>
      <c r="K118" s="28"/>
    </row>
    <row r="119" spans="1:11" s="29" customFormat="1" ht="18" x14ac:dyDescent="0.25">
      <c r="A119" s="24"/>
      <c r="B119" s="25"/>
      <c r="C119" s="26"/>
      <c r="D119" s="24"/>
      <c r="E119" s="27"/>
      <c r="F119" s="27"/>
      <c r="G119" s="27"/>
      <c r="H119" s="28"/>
      <c r="I119" s="28"/>
      <c r="J119" s="28"/>
      <c r="K119" s="28"/>
    </row>
    <row r="120" spans="1:11" s="29" customFormat="1" ht="18" x14ac:dyDescent="0.25">
      <c r="A120" s="24"/>
      <c r="B120" s="25"/>
      <c r="C120" s="26"/>
      <c r="D120" s="24"/>
      <c r="E120" s="27"/>
      <c r="F120" s="27"/>
      <c r="G120" s="27"/>
      <c r="H120" s="28"/>
      <c r="I120" s="28"/>
      <c r="J120" s="28"/>
      <c r="K120" s="28"/>
    </row>
    <row r="121" spans="1:11" s="29" customFormat="1" ht="18" x14ac:dyDescent="0.25">
      <c r="A121" s="24"/>
      <c r="B121" s="25"/>
      <c r="C121" s="26"/>
      <c r="D121" s="24"/>
      <c r="E121" s="27"/>
      <c r="F121" s="27"/>
      <c r="G121" s="27"/>
      <c r="H121" s="28"/>
      <c r="I121" s="28"/>
      <c r="J121" s="28"/>
      <c r="K121" s="28"/>
    </row>
    <row r="122" spans="1:11" s="29" customFormat="1" ht="18" x14ac:dyDescent="0.25">
      <c r="A122" s="24"/>
      <c r="B122" s="25"/>
      <c r="C122" s="26"/>
      <c r="D122" s="24"/>
      <c r="E122" s="27"/>
      <c r="F122" s="27"/>
      <c r="G122" s="27"/>
      <c r="H122" s="28"/>
      <c r="I122" s="28"/>
      <c r="J122" s="28"/>
      <c r="K122" s="28"/>
    </row>
    <row r="123" spans="1:11" s="29" customFormat="1" ht="18" x14ac:dyDescent="0.25">
      <c r="A123" s="24"/>
      <c r="B123" s="25"/>
      <c r="C123" s="26"/>
      <c r="D123" s="24"/>
      <c r="E123" s="27"/>
      <c r="F123" s="27"/>
      <c r="G123" s="27"/>
      <c r="H123" s="28"/>
      <c r="I123" s="28"/>
      <c r="J123" s="28"/>
      <c r="K123" s="28"/>
    </row>
    <row r="124" spans="1:11" s="29" customFormat="1" ht="18" x14ac:dyDescent="0.25">
      <c r="A124" s="24"/>
      <c r="B124" s="25"/>
      <c r="C124" s="26"/>
      <c r="D124" s="24"/>
      <c r="E124" s="27"/>
      <c r="F124" s="27"/>
      <c r="G124" s="27"/>
      <c r="H124" s="28"/>
      <c r="I124" s="28"/>
      <c r="J124" s="28"/>
      <c r="K124" s="28"/>
    </row>
    <row r="125" spans="1:11" s="29" customFormat="1" ht="18" x14ac:dyDescent="0.25">
      <c r="A125" s="24"/>
      <c r="B125" s="25"/>
      <c r="C125" s="26"/>
      <c r="D125" s="24"/>
      <c r="E125" s="27"/>
      <c r="F125" s="27"/>
      <c r="G125" s="27"/>
      <c r="H125" s="28"/>
      <c r="I125" s="28"/>
      <c r="J125" s="28"/>
      <c r="K125" s="28"/>
    </row>
    <row r="126" spans="1:11" s="29" customFormat="1" ht="18" x14ac:dyDescent="0.25">
      <c r="A126" s="24"/>
      <c r="B126" s="25"/>
      <c r="C126" s="26"/>
      <c r="D126" s="24"/>
      <c r="E126" s="27"/>
      <c r="F126" s="27"/>
      <c r="G126" s="27"/>
      <c r="H126" s="28"/>
      <c r="I126" s="28"/>
      <c r="J126" s="28"/>
      <c r="K126" s="28"/>
    </row>
    <row r="127" spans="1:11" s="29" customFormat="1" ht="18" x14ac:dyDescent="0.25">
      <c r="A127" s="24"/>
      <c r="B127" s="25"/>
      <c r="C127" s="26"/>
      <c r="D127" s="24"/>
      <c r="E127" s="27"/>
      <c r="F127" s="27"/>
      <c r="G127" s="27"/>
      <c r="H127" s="28"/>
      <c r="I127" s="28"/>
      <c r="J127" s="28"/>
      <c r="K127" s="28"/>
    </row>
    <row r="128" spans="1:11" s="92" customFormat="1" ht="20.25" x14ac:dyDescent="0.3">
      <c r="A128" s="131" t="s">
        <v>19</v>
      </c>
      <c r="B128" s="132"/>
      <c r="C128" s="133"/>
      <c r="D128" s="134" t="s">
        <v>20</v>
      </c>
      <c r="E128" s="135"/>
      <c r="F128" s="136"/>
      <c r="G128" s="135"/>
      <c r="H128" s="137"/>
      <c r="I128" s="137"/>
      <c r="J128" s="136" t="s">
        <v>21</v>
      </c>
      <c r="K128" s="137"/>
    </row>
    <row r="129" spans="1:11" s="92" customFormat="1" ht="20.25" x14ac:dyDescent="0.3">
      <c r="A129" s="131"/>
      <c r="B129" s="132"/>
      <c r="C129" s="133"/>
      <c r="D129" s="135"/>
      <c r="E129" s="135"/>
      <c r="F129" s="136"/>
      <c r="G129" s="135"/>
      <c r="H129" s="137"/>
      <c r="I129" s="137"/>
      <c r="J129" s="136"/>
      <c r="K129" s="137"/>
    </row>
    <row r="130" spans="1:11" s="92" customFormat="1" ht="20.25" x14ac:dyDescent="0.3">
      <c r="A130" s="131"/>
      <c r="B130" s="132"/>
      <c r="C130" s="133"/>
      <c r="D130" s="135"/>
      <c r="E130" s="135"/>
      <c r="F130" s="136"/>
      <c r="G130" s="135"/>
      <c r="H130" s="137"/>
      <c r="I130" s="137"/>
      <c r="J130" s="136"/>
      <c r="K130" s="137"/>
    </row>
    <row r="131" spans="1:11" s="92" customFormat="1" ht="20.25" x14ac:dyDescent="0.3">
      <c r="A131" s="131" t="s">
        <v>116</v>
      </c>
      <c r="B131" s="132"/>
      <c r="C131" s="133"/>
      <c r="D131" s="134" t="s">
        <v>17</v>
      </c>
      <c r="E131" s="134"/>
      <c r="F131" s="136"/>
      <c r="G131" s="135"/>
      <c r="H131" s="137"/>
      <c r="I131" s="137"/>
      <c r="J131" s="136" t="s">
        <v>17</v>
      </c>
      <c r="K131" s="137"/>
    </row>
    <row r="132" spans="1:11" s="92" customFormat="1" ht="20.25" x14ac:dyDescent="0.3">
      <c r="A132" s="131" t="s">
        <v>25</v>
      </c>
      <c r="B132" s="132"/>
      <c r="C132" s="133"/>
      <c r="D132" s="134" t="s">
        <v>124</v>
      </c>
      <c r="E132" s="138"/>
      <c r="F132" s="136"/>
      <c r="G132" s="135"/>
      <c r="H132" s="137"/>
      <c r="I132" s="137"/>
      <c r="J132" s="136" t="s">
        <v>26</v>
      </c>
      <c r="K132" s="137"/>
    </row>
    <row r="133" spans="1:11" s="92" customFormat="1" ht="20.25" x14ac:dyDescent="0.3">
      <c r="A133" s="131" t="s">
        <v>23</v>
      </c>
      <c r="B133" s="132"/>
      <c r="C133" s="133"/>
      <c r="D133" s="134" t="s">
        <v>125</v>
      </c>
      <c r="E133" s="138"/>
      <c r="F133" s="136"/>
      <c r="G133" s="135"/>
      <c r="H133" s="137"/>
      <c r="I133" s="137"/>
      <c r="J133" s="136" t="s">
        <v>117</v>
      </c>
      <c r="K133" s="137"/>
    </row>
    <row r="134" spans="1:11" s="92" customFormat="1" ht="20.25" x14ac:dyDescent="0.3">
      <c r="A134" s="131"/>
      <c r="B134" s="132"/>
      <c r="C134" s="133"/>
      <c r="D134" s="139"/>
      <c r="E134" s="135"/>
      <c r="F134" s="135"/>
      <c r="G134" s="135"/>
      <c r="H134" s="137"/>
      <c r="I134" s="137"/>
      <c r="J134" s="137"/>
      <c r="K134" s="137"/>
    </row>
    <row r="135" spans="1:11" s="92" customFormat="1" ht="20.25" x14ac:dyDescent="0.3">
      <c r="A135" s="131"/>
      <c r="B135" s="132"/>
      <c r="C135" s="133"/>
      <c r="D135" s="139"/>
      <c r="E135" s="135"/>
      <c r="F135" s="135"/>
      <c r="G135" s="135"/>
      <c r="H135" s="137"/>
      <c r="I135" s="137"/>
      <c r="J135" s="137"/>
      <c r="K135" s="137"/>
    </row>
    <row r="136" spans="1:11" s="92" customFormat="1" ht="20.25" x14ac:dyDescent="0.3">
      <c r="A136" s="131"/>
      <c r="B136" s="132"/>
      <c r="C136" s="133"/>
      <c r="D136" s="139"/>
      <c r="E136" s="135"/>
      <c r="F136" s="135"/>
      <c r="G136" s="135"/>
      <c r="H136" s="137"/>
      <c r="I136" s="137"/>
      <c r="J136" s="137"/>
      <c r="K136" s="137"/>
    </row>
    <row r="137" spans="1:11" s="92" customFormat="1" ht="20.25" x14ac:dyDescent="0.3">
      <c r="A137" s="140" t="s">
        <v>22</v>
      </c>
      <c r="B137" s="140"/>
      <c r="C137" s="133"/>
      <c r="D137" s="139"/>
      <c r="E137" s="135"/>
      <c r="F137" s="135"/>
      <c r="G137" s="135"/>
      <c r="H137" s="137"/>
      <c r="I137" s="137"/>
      <c r="J137" s="137"/>
      <c r="K137" s="137"/>
    </row>
    <row r="138" spans="1:11" s="92" customFormat="1" ht="20.25" x14ac:dyDescent="0.3">
      <c r="A138" s="140"/>
      <c r="B138" s="140"/>
      <c r="C138" s="133"/>
      <c r="D138" s="139"/>
      <c r="E138" s="135"/>
      <c r="F138" s="135"/>
      <c r="G138" s="135"/>
      <c r="H138" s="137"/>
      <c r="I138" s="137"/>
      <c r="J138" s="137"/>
      <c r="K138" s="137"/>
    </row>
    <row r="139" spans="1:11" s="92" customFormat="1" ht="20.25" x14ac:dyDescent="0.3">
      <c r="A139" s="140"/>
      <c r="B139" s="140"/>
      <c r="C139" s="133"/>
      <c r="D139" s="139"/>
      <c r="E139" s="135"/>
      <c r="F139" s="135"/>
      <c r="G139" s="135"/>
      <c r="H139" s="137"/>
      <c r="I139" s="136"/>
      <c r="J139" s="136" t="s">
        <v>17</v>
      </c>
      <c r="K139" s="137"/>
    </row>
    <row r="140" spans="1:11" s="92" customFormat="1" ht="20.25" x14ac:dyDescent="0.3">
      <c r="A140" s="140" t="s">
        <v>116</v>
      </c>
      <c r="B140" s="140"/>
      <c r="C140" s="133"/>
      <c r="D140" s="139"/>
      <c r="E140" s="135"/>
      <c r="F140" s="135"/>
      <c r="G140" s="135"/>
      <c r="H140" s="137"/>
      <c r="I140" s="136"/>
      <c r="J140" s="136" t="s">
        <v>132</v>
      </c>
      <c r="K140" s="137"/>
    </row>
    <row r="141" spans="1:11" s="92" customFormat="1" ht="20.25" x14ac:dyDescent="0.3">
      <c r="A141" s="140" t="s">
        <v>118</v>
      </c>
      <c r="B141" s="140"/>
      <c r="C141" s="133"/>
      <c r="D141" s="139"/>
      <c r="E141" s="135"/>
      <c r="F141" s="135"/>
      <c r="G141" s="135"/>
      <c r="H141" s="137"/>
      <c r="I141" s="136"/>
      <c r="J141" s="136" t="s">
        <v>133</v>
      </c>
      <c r="K141" s="137"/>
    </row>
    <row r="142" spans="1:11" s="92" customFormat="1" ht="20.25" x14ac:dyDescent="0.3">
      <c r="A142" s="140" t="s">
        <v>24</v>
      </c>
      <c r="B142" s="140"/>
      <c r="C142" s="133"/>
      <c r="D142" s="139"/>
      <c r="E142" s="135"/>
      <c r="F142" s="135"/>
      <c r="G142" s="135"/>
      <c r="H142" s="137"/>
      <c r="I142" s="137"/>
      <c r="J142" s="137"/>
      <c r="K142" s="137"/>
    </row>
    <row r="143" spans="1:11" s="29" customFormat="1" ht="18" x14ac:dyDescent="0.25">
      <c r="A143" s="24"/>
      <c r="B143" s="91"/>
      <c r="C143" s="88"/>
      <c r="D143" s="24"/>
      <c r="E143" s="89"/>
      <c r="F143" s="89"/>
      <c r="G143" s="89"/>
      <c r="H143" s="90"/>
      <c r="I143" s="90"/>
      <c r="J143" s="90"/>
      <c r="K143" s="90"/>
    </row>
    <row r="144" spans="1:11" s="29" customFormat="1" ht="18" x14ac:dyDescent="0.25">
      <c r="A144" s="24"/>
      <c r="B144" s="91"/>
      <c r="C144" s="88"/>
      <c r="D144" s="24"/>
      <c r="E144" s="89"/>
      <c r="F144" s="89"/>
      <c r="G144" s="89"/>
      <c r="H144" s="90"/>
      <c r="I144" s="90"/>
      <c r="J144" s="90"/>
      <c r="K144" s="90"/>
    </row>
    <row r="145" spans="1:11" s="29" customFormat="1" ht="18" x14ac:dyDescent="0.25">
      <c r="A145" s="24"/>
      <c r="B145" s="91"/>
      <c r="C145" s="88"/>
      <c r="D145" s="24"/>
      <c r="E145" s="89"/>
      <c r="F145" s="89"/>
      <c r="G145" s="89"/>
      <c r="H145" s="90"/>
      <c r="I145" s="90"/>
      <c r="J145" s="90"/>
      <c r="K145" s="90"/>
    </row>
    <row r="146" spans="1:11" s="29" customFormat="1" ht="18" x14ac:dyDescent="0.25">
      <c r="A146" s="24"/>
      <c r="B146" s="25"/>
      <c r="C146" s="26"/>
      <c r="D146" s="24"/>
      <c r="E146" s="27"/>
      <c r="F146" s="27"/>
      <c r="G146" s="27"/>
      <c r="H146" s="28"/>
      <c r="I146" s="28"/>
      <c r="J146" s="28"/>
      <c r="K146" s="28"/>
    </row>
    <row r="147" spans="1:11" s="29" customFormat="1" ht="18" x14ac:dyDescent="0.25">
      <c r="A147" s="24"/>
      <c r="B147" s="25"/>
      <c r="C147" s="26"/>
      <c r="D147" s="24"/>
      <c r="E147" s="27"/>
      <c r="F147" s="27"/>
      <c r="G147" s="27"/>
      <c r="H147" s="28"/>
      <c r="I147" s="28"/>
      <c r="J147" s="28"/>
      <c r="K147" s="28"/>
    </row>
    <row r="148" spans="1:11" s="29" customFormat="1" ht="18" x14ac:dyDescent="0.25">
      <c r="A148" s="24"/>
      <c r="B148" s="25"/>
      <c r="C148" s="26"/>
      <c r="D148" s="24"/>
      <c r="E148" s="27"/>
      <c r="F148" s="27"/>
      <c r="G148" s="27"/>
      <c r="H148" s="28"/>
      <c r="I148" s="28"/>
      <c r="J148" s="28"/>
      <c r="K148" s="28"/>
    </row>
    <row r="149" spans="1:11" s="29" customFormat="1" ht="18" x14ac:dyDescent="0.25">
      <c r="A149" s="24"/>
      <c r="B149" s="25"/>
      <c r="C149" s="26"/>
      <c r="D149" s="24"/>
      <c r="E149" s="27"/>
      <c r="F149" s="27"/>
      <c r="G149" s="27"/>
      <c r="H149" s="28"/>
      <c r="I149" s="28"/>
      <c r="J149" s="28"/>
      <c r="K149" s="28"/>
    </row>
    <row r="150" spans="1:11" s="29" customFormat="1" ht="18" x14ac:dyDescent="0.25">
      <c r="A150" s="24"/>
      <c r="B150" s="25"/>
      <c r="C150" s="26"/>
      <c r="D150" s="24"/>
      <c r="E150" s="27"/>
      <c r="F150" s="27"/>
      <c r="G150" s="27"/>
      <c r="H150" s="28"/>
      <c r="I150" s="28"/>
      <c r="J150" s="28"/>
      <c r="K150" s="28"/>
    </row>
    <row r="151" spans="1:11" s="30" customFormat="1" ht="20.25" x14ac:dyDescent="0.3">
      <c r="D151" s="31"/>
      <c r="G151" s="32"/>
      <c r="H151" s="33"/>
      <c r="I151" s="33"/>
    </row>
    <row r="152" spans="1:11" s="30" customFormat="1" ht="20.25" x14ac:dyDescent="0.3">
      <c r="D152" s="31"/>
      <c r="G152" s="32"/>
      <c r="H152" s="33"/>
      <c r="I152" s="33"/>
    </row>
    <row r="153" spans="1:11" s="30" customFormat="1" ht="20.25" x14ac:dyDescent="0.3">
      <c r="D153" s="31"/>
      <c r="G153" s="32"/>
      <c r="H153" s="33"/>
      <c r="I153" s="33"/>
    </row>
    <row r="154" spans="1:11" s="34" customFormat="1" ht="20.25" x14ac:dyDescent="0.3">
      <c r="G154" s="35"/>
      <c r="H154" s="36"/>
      <c r="I154" s="36"/>
    </row>
    <row r="155" spans="1:11" s="34" customFormat="1" ht="20.25" x14ac:dyDescent="0.3">
      <c r="G155" s="35"/>
      <c r="H155" s="36"/>
      <c r="I155" s="36"/>
    </row>
    <row r="156" spans="1:11" s="34" customFormat="1" ht="20.25" x14ac:dyDescent="0.3">
      <c r="G156" s="35"/>
      <c r="H156" s="36"/>
      <c r="I156" s="36"/>
    </row>
    <row r="157" spans="1:11" s="34" customFormat="1" ht="20.25" x14ac:dyDescent="0.3">
      <c r="G157" s="35"/>
      <c r="H157" s="36"/>
      <c r="I157" s="36"/>
    </row>
    <row r="158" spans="1:11" s="34" customFormat="1" ht="20.25" x14ac:dyDescent="0.3">
      <c r="G158" s="35"/>
      <c r="H158" s="36"/>
      <c r="I158" s="36"/>
    </row>
    <row r="159" spans="1:11" s="34" customFormat="1" ht="20.25" x14ac:dyDescent="0.3">
      <c r="G159" s="35"/>
      <c r="H159" s="36"/>
      <c r="I159" s="36"/>
    </row>
    <row r="160" spans="1:11" s="34" customFormat="1" ht="20.25" x14ac:dyDescent="0.3">
      <c r="G160" s="35"/>
      <c r="H160" s="36"/>
      <c r="I160" s="36"/>
    </row>
    <row r="161" spans="1:10" s="34" customFormat="1" ht="20.25" x14ac:dyDescent="0.3">
      <c r="D161" s="37"/>
      <c r="G161" s="38"/>
      <c r="H161" s="36"/>
      <c r="I161" s="36"/>
    </row>
    <row r="162" spans="1:10" s="34" customFormat="1" ht="20.25" x14ac:dyDescent="0.3">
      <c r="D162" s="37"/>
      <c r="G162" s="38"/>
      <c r="H162" s="36"/>
      <c r="I162" s="36"/>
    </row>
    <row r="163" spans="1:10" s="30" customFormat="1" ht="20.25" x14ac:dyDescent="0.3">
      <c r="D163" s="31"/>
      <c r="G163" s="32"/>
      <c r="H163" s="33"/>
      <c r="I163" s="33"/>
    </row>
    <row r="164" spans="1:10" s="39" customFormat="1" ht="21" x14ac:dyDescent="0.35">
      <c r="D164" s="40"/>
      <c r="G164" s="41"/>
      <c r="H164" s="42"/>
      <c r="I164" s="42"/>
    </row>
    <row r="165" spans="1:10" s="39" customFormat="1" ht="21" x14ac:dyDescent="0.35">
      <c r="D165" s="40"/>
      <c r="G165" s="41"/>
      <c r="H165" s="42"/>
      <c r="I165" s="42"/>
    </row>
    <row r="166" spans="1:10" s="39" customFormat="1" ht="21" x14ac:dyDescent="0.35">
      <c r="D166" s="40"/>
      <c r="G166" s="41"/>
      <c r="H166" s="42"/>
      <c r="I166" s="42"/>
    </row>
    <row r="167" spans="1:10" s="39" customFormat="1" ht="21" x14ac:dyDescent="0.35">
      <c r="D167" s="40"/>
      <c r="G167" s="41"/>
      <c r="H167" s="42"/>
      <c r="I167" s="42"/>
    </row>
    <row r="168" spans="1:10" s="39" customFormat="1" ht="21" x14ac:dyDescent="0.35">
      <c r="D168" s="40"/>
      <c r="G168" s="41"/>
      <c r="H168" s="42"/>
      <c r="I168" s="42"/>
    </row>
    <row r="169" spans="1:10" s="39" customFormat="1" ht="21" x14ac:dyDescent="0.35">
      <c r="D169" s="40"/>
      <c r="G169" s="41"/>
      <c r="H169" s="42"/>
      <c r="I169" s="42"/>
    </row>
    <row r="170" spans="1:10" s="39" customFormat="1" ht="21" x14ac:dyDescent="0.35">
      <c r="D170" s="40"/>
      <c r="G170" s="41"/>
      <c r="H170" s="42"/>
      <c r="I170" s="42"/>
    </row>
    <row r="171" spans="1:10" s="39" customFormat="1" ht="21" x14ac:dyDescent="0.35">
      <c r="D171" s="40"/>
      <c r="G171" s="41"/>
      <c r="H171" s="42"/>
      <c r="I171" s="42"/>
    </row>
    <row r="172" spans="1:10" s="39" customFormat="1" ht="21" x14ac:dyDescent="0.35">
      <c r="D172" s="40"/>
      <c r="G172" s="41"/>
      <c r="H172" s="42"/>
      <c r="I172" s="42"/>
    </row>
    <row r="173" spans="1:10" s="39" customFormat="1" ht="21" x14ac:dyDescent="0.35">
      <c r="A173" s="34"/>
      <c r="D173" s="40"/>
      <c r="G173" s="41"/>
      <c r="H173" s="42"/>
      <c r="I173" s="42"/>
    </row>
    <row r="174" spans="1:10" s="39" customFormat="1" ht="21" x14ac:dyDescent="0.35">
      <c r="A174" s="34"/>
      <c r="D174" s="40"/>
      <c r="G174" s="41"/>
      <c r="H174" s="42"/>
      <c r="I174" s="42"/>
    </row>
    <row r="175" spans="1:10" s="39" customFormat="1" ht="21" x14ac:dyDescent="0.35">
      <c r="A175" s="34"/>
      <c r="D175" s="40"/>
      <c r="G175" s="41"/>
      <c r="H175" s="42"/>
      <c r="I175" s="42"/>
    </row>
    <row r="176" spans="1:10" s="39" customFormat="1" ht="21" x14ac:dyDescent="0.35">
      <c r="A176" s="34"/>
      <c r="D176" s="40"/>
      <c r="G176" s="41"/>
      <c r="H176" s="42"/>
      <c r="I176" s="42"/>
      <c r="J176" s="34"/>
    </row>
    <row r="177" spans="1:10" s="39" customFormat="1" ht="21" x14ac:dyDescent="0.35">
      <c r="A177" s="34"/>
      <c r="D177" s="34"/>
      <c r="G177" s="41"/>
      <c r="H177" s="42"/>
      <c r="I177" s="42"/>
      <c r="J177" s="34"/>
    </row>
    <row r="178" spans="1:10" s="39" customFormat="1" ht="21" x14ac:dyDescent="0.35">
      <c r="A178" s="34"/>
      <c r="D178" s="34"/>
      <c r="G178" s="41"/>
      <c r="H178" s="42"/>
      <c r="I178" s="42"/>
      <c r="J178" s="34"/>
    </row>
    <row r="179" spans="1:10" s="39" customFormat="1" ht="21" x14ac:dyDescent="0.35">
      <c r="A179" s="34"/>
      <c r="D179" s="34"/>
      <c r="G179" s="41"/>
      <c r="H179" s="42"/>
      <c r="I179" s="42"/>
      <c r="J179" s="34"/>
    </row>
    <row r="180" spans="1:10" s="39" customFormat="1" ht="21" x14ac:dyDescent="0.35">
      <c r="D180" s="40"/>
      <c r="G180" s="41"/>
      <c r="H180" s="42"/>
      <c r="I180" s="42"/>
    </row>
    <row r="181" spans="1:10" s="39" customFormat="1" ht="21" x14ac:dyDescent="0.35">
      <c r="D181" s="40"/>
      <c r="G181" s="41"/>
      <c r="H181" s="42"/>
      <c r="I181" s="42"/>
    </row>
  </sheetData>
  <mergeCells count="9">
    <mergeCell ref="A1:O1"/>
    <mergeCell ref="A2:A3"/>
    <mergeCell ref="B2:B3"/>
    <mergeCell ref="C2:C3"/>
    <mergeCell ref="D2:D3"/>
    <mergeCell ref="E2:G2"/>
    <mergeCell ref="H2:K2"/>
    <mergeCell ref="L2:M2"/>
    <mergeCell ref="N2:O2"/>
  </mergeCells>
  <printOptions horizontalCentered="1"/>
  <pageMargins left="0.59055118110236227" right="0.39370078740157483" top="0.39370078740157483" bottom="0.39370078740157483" header="0.31496062992125984" footer="0.31496062992125984"/>
  <pageSetup paperSize="5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PK_GRO_DIFGRO_04_23</vt:lpstr>
      <vt:lpstr>PK_GRO_DIFGRO_04_23!Títulos_a_imprimir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Bello Flores Milton</cp:lastModifiedBy>
  <cp:lastPrinted>2024-02-01T20:12:59Z</cp:lastPrinted>
  <dcterms:created xsi:type="dcterms:W3CDTF">2018-01-25T18:44:07Z</dcterms:created>
  <dcterms:modified xsi:type="dcterms:W3CDTF">2024-02-01T20:16:31Z</dcterms:modified>
</cp:coreProperties>
</file>