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Elda\Downloads\2023 1.1\1.2\RESPALDO ELDA 2022\SEVAC 2023\SEVAC 2023\"/>
    </mc:Choice>
  </mc:AlternateContent>
  <xr:revisionPtr revIDLastSave="0" documentId="13_ncr:1_{9F67346C-96BF-41C1-AD49-C618A5B73F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1" r:id="rId1"/>
  </sheets>
  <definedNames>
    <definedName name="_xlnm.Print_Area" localSheetId="0">'2023'!$A$1:$G$68</definedName>
    <definedName name="_xlnm.Print_Titles" localSheetId="0">'2023'!$1:$8</definedName>
  </definedNames>
  <calcPr calcId="181029"/>
</workbook>
</file>

<file path=xl/calcChain.xml><?xml version="1.0" encoding="utf-8"?>
<calcChain xmlns="http://schemas.openxmlformats.org/spreadsheetml/2006/main">
  <c r="E29" i="1" l="1"/>
  <c r="F41" i="1"/>
  <c r="E42" i="1"/>
  <c r="E41" i="1"/>
  <c r="D41" i="1"/>
  <c r="F42" i="1"/>
  <c r="D42" i="1"/>
  <c r="F37" i="1"/>
  <c r="E37" i="1"/>
  <c r="D37" i="1"/>
  <c r="F38" i="1"/>
  <c r="E38" i="1"/>
  <c r="D38" i="1"/>
  <c r="D39" i="1"/>
  <c r="E39" i="1"/>
  <c r="F39" i="1"/>
  <c r="F11" i="1"/>
  <c r="E11" i="1"/>
  <c r="D11" i="1"/>
  <c r="F13" i="1"/>
  <c r="E13" i="1"/>
  <c r="D13" i="1"/>
  <c r="F15" i="1"/>
  <c r="E15" i="1"/>
  <c r="D15" i="1"/>
  <c r="F12" i="1"/>
  <c r="E12" i="1"/>
  <c r="D12" i="1"/>
  <c r="F20" i="1"/>
  <c r="E20" i="1"/>
  <c r="D20" i="1"/>
  <c r="F10" i="1"/>
  <c r="E10" i="1"/>
  <c r="D10" i="1"/>
  <c r="F9" i="1"/>
  <c r="E9" i="1"/>
  <c r="D9" i="1"/>
  <c r="F28" i="1"/>
  <c r="E28" i="1"/>
  <c r="D28" i="1"/>
  <c r="F29" i="1"/>
  <c r="D29" i="1"/>
  <c r="D25" i="1"/>
  <c r="F26" i="1"/>
  <c r="D26" i="1"/>
  <c r="F27" i="1"/>
  <c r="E27" i="1"/>
  <c r="D27" i="1"/>
  <c r="F30" i="1"/>
  <c r="D30" i="1"/>
  <c r="E30" i="1"/>
  <c r="E43" i="1" l="1"/>
  <c r="F43" i="1"/>
  <c r="D43" i="1"/>
  <c r="F40" i="1"/>
  <c r="F44" i="1" s="1"/>
  <c r="E40" i="1"/>
  <c r="E44" i="1" s="1"/>
  <c r="D40" i="1"/>
  <c r="D44" i="1" s="1"/>
</calcChain>
</file>

<file path=xl/sharedStrings.xml><?xml version="1.0" encoding="utf-8"?>
<sst xmlns="http://schemas.openxmlformats.org/spreadsheetml/2006/main" count="81" uniqueCount="49">
  <si>
    <t>Bajo protesta de decir verdad declaramos que los Estados Financieros y sus notas son correctos, verídicos y son responsabilidad del emisor.</t>
  </si>
  <si>
    <t>Programa o Fondo</t>
  </si>
  <si>
    <t>Destino de los Recursos</t>
  </si>
  <si>
    <t>Ejercicio</t>
  </si>
  <si>
    <t>Reintegro</t>
  </si>
  <si>
    <t>DEVENGADO</t>
  </si>
  <si>
    <t>PAGADO</t>
  </si>
  <si>
    <t>ATENCION A GRUPOS VULNERABLES EN ASISTENCIA SOCIAL</t>
  </si>
  <si>
    <t xml:space="preserve"> </t>
  </si>
  <si>
    <t>SISTEMA PARA EL DESARROLLO INTEGRAL DE LA FAMILIA</t>
  </si>
  <si>
    <t>REPORTE DEL EJERCICIO Y DESTINO DEL GASTO FEDERALIZADO Y REINTEGROS</t>
  </si>
  <si>
    <t>PROGRAMA DE SALUD Y BIENESTAR COMUNITARIO</t>
  </si>
  <si>
    <t>PROYECTO DE APOYO A PROCURADURIAS DE NIÑOS Y NIÑAS ADOLESCENTES</t>
  </si>
  <si>
    <t>PROYECTO DE ADQUISICIÓN Y DONACION DE SILLAS DE RUEDAS</t>
  </si>
  <si>
    <t xml:space="preserve">PROYECTO DE ADQUISICIÓN DE APARATOS AUDITIVOS E INSUMOS Y EQUIPAMIENTO PARA MOLDES AUDITIVOS </t>
  </si>
  <si>
    <t>PROYECTO DE ADQUISICION DE PLACAS DENTALES PARA PERSONAS ADULTAS</t>
  </si>
  <si>
    <t>PROYECTO PARA PAQUETES DE INSUMOS Y ENSERES AGRICOLAS PARA LA PRODUCCION PRIMARIA</t>
  </si>
  <si>
    <t>PROYECTO PARA PAQUETES DE AVES DE DOBLE PROPOSITO</t>
  </si>
  <si>
    <t>PROYECTO PARA PAQUETES DE PIE DE CRIA DE GANADO PORCINO</t>
  </si>
  <si>
    <t>PROYECTO PARA INSTALACION DE HUERTOS ESCOLARES Y/O HUERTOS FAMILIARES</t>
  </si>
  <si>
    <t>PROYECTO DE APOYOS EN ESPECIE PARA GRUPO PRIORITARIOS</t>
  </si>
  <si>
    <t>PROYECTO DE EQUIPAMIENTO DE CENTROS ASISTENCIALES</t>
  </si>
  <si>
    <t xml:space="preserve">ADQUISICION Y DONACION DE APARATOS FUNCIONALES </t>
  </si>
  <si>
    <t>PROYECTO DE ADQUISICION Y DONACION DONACION DE APARATOS DE PROTESICOS</t>
  </si>
  <si>
    <t>PROYECTO DE APOYO A PACIENTES CON INSUFICIENCIA RENAL</t>
  </si>
  <si>
    <t>PROYECTO DEJORNADAS DE IMPLANTE DE CADERA Y DE RODILLA</t>
  </si>
  <si>
    <t>PROYECTO DE JORNADAS DE CIRUGIA DE CATARATAS</t>
  </si>
  <si>
    <t>PROYECTO DE ADQUISICION Y DONACION DE LENTES PARA DEBILES VISUALES</t>
  </si>
  <si>
    <t>PROYECTO DE JORNADAS DE PREVENCION DE CANCER</t>
  </si>
  <si>
    <t>PROYECTO DE ADQUISICION Y DONACION DE IMPLANTES MAMARIOS POST CANCER DE MAMA</t>
  </si>
  <si>
    <t>PROYECTO DE APOYO MEDICOS PARA GRUPOS PRIORITARIOS</t>
  </si>
  <si>
    <t>PROYECTO  DE ESTUFAS ECOLOGICAS</t>
  </si>
  <si>
    <t>PROYECTO DE EQUIPAMIENTO E INSTALACION DE COMEDOR ESCOLAR COMUNITARIO</t>
  </si>
  <si>
    <t>PROGRAMA DE ATENCION ALIMENTARIA ESCOLAR MODALIDAD CALIENTE</t>
  </si>
  <si>
    <t>PROGRAMA DE ATENCION ALIMENTARIA ESCOLAR MODALIDAD FRIO</t>
  </si>
  <si>
    <t>PROGRAMA DE ATENCION ALIMENTARIA  EN LOS PRIMEROS 1,000 DIAS DE VIDA</t>
  </si>
  <si>
    <t>PROGRAMA DE ATENCION ALIMENTARIA A GRUPOS PRIORITARIOS</t>
  </si>
  <si>
    <t>PROGRAMA DE ATENCION ALIMENTARIA A PERSONAS EN SITUACION  DE EMERGENCIA Y DESASTRE</t>
  </si>
  <si>
    <t>PROYECTO DE EQUIPAMIENTO PARA LAS PLAYAS INCLUYENTES</t>
  </si>
  <si>
    <t>ACCIONES DE CONTROL Y SEGUMIENTO PARA LOS PROGRAMAS ALMENTARIOS, SALUD Y BIENESTAR COMUNITARIO</t>
  </si>
  <si>
    <t>ACCIONES DE CONTROL Y SEGUIMIENTO PARA EL PRIGRAMA DE ATENCION A GRUPOS PRIORITARIOS</t>
  </si>
  <si>
    <t>POYECTO DE ADQUISICION Y DONACION DE COBERTORES "COBIJANDO GUERRERO"</t>
  </si>
  <si>
    <t>SUBTOTAL DEL RECURSO FEDERAL RAMO XXXIII FAM 2023</t>
  </si>
  <si>
    <t>SUBTOTAL  DEL RECURSO FEDERAL RAMO XII DIF NACIONAL 2023</t>
  </si>
  <si>
    <t>TOTAL GENERAL RECURSO FEDERAL  2023</t>
  </si>
  <si>
    <t>FONDO DE APORTACIONES MULTIPLES FAM RAMO XXXIII 2023</t>
  </si>
  <si>
    <t>PROYECTO FORTALECIMIENTO PARA LA ATENCION NNA MIGRANTES EN ACAPULCO DE JUAREZ GUERRERO</t>
  </si>
  <si>
    <t>PROYECTO DE EQUIPAMIENTO DE 9 UNIDADES BASICAS DE REHABILITACION DE MUNICIPIOS DEL ESTADO DE GUERRERO</t>
  </si>
  <si>
    <t>CORRESPONDIENTE AL PERIODO DEL 01 DE ENERO AL 31 DE DICIEMBRE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</si>
</sst>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rgb="FF000000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3" fontId="6" fillId="0" borderId="1" xfId="0" applyNumberFormat="1" applyFont="1" applyBorder="1" applyAlignment="1">
      <alignment horizontal="right" vertical="center" wrapText="1"/>
    </xf>
    <xf numFmtId="43" fontId="10" fillId="0" borderId="1" xfId="0" applyNumberFormat="1" applyFont="1" applyBorder="1" applyAlignment="1">
      <alignment horizontal="right" vertical="center" wrapText="1"/>
    </xf>
    <xf numFmtId="43" fontId="1" fillId="4" borderId="1" xfId="0" applyNumberFormat="1" applyFont="1" applyFill="1" applyBorder="1" applyAlignment="1">
      <alignment horizontal="center" vertical="center"/>
    </xf>
    <xf numFmtId="43" fontId="1" fillId="5" borderId="5" xfId="0" applyNumberFormat="1" applyFont="1" applyFill="1" applyBorder="1" applyAlignment="1">
      <alignment horizontal="center" vertical="center" wrapText="1"/>
    </xf>
    <xf numFmtId="43" fontId="1" fillId="5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6" fillId="0" borderId="1" xfId="0" applyNumberFormat="1" applyFont="1" applyBorder="1" applyAlignment="1">
      <alignment horizontal="right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1"/>
  <sheetViews>
    <sheetView tabSelected="1" view="pageBreakPreview" zoomScaleNormal="100" zoomScaleSheetLayoutView="100" workbookViewId="0">
      <selection activeCell="F44" sqref="F44"/>
    </sheetView>
  </sheetViews>
  <sheetFormatPr baseColWidth="10" defaultRowHeight="15" x14ac:dyDescent="0.25"/>
  <cols>
    <col min="1" max="1" width="3.42578125" customWidth="1"/>
    <col min="2" max="2" width="43.28515625" style="1" customWidth="1"/>
    <col min="3" max="3" width="38.42578125" customWidth="1"/>
    <col min="4" max="4" width="13.42578125" customWidth="1"/>
    <col min="5" max="5" width="13.140625" customWidth="1"/>
    <col min="6" max="6" width="11.5703125" customWidth="1"/>
    <col min="7" max="7" width="3.42578125" hidden="1" customWidth="1"/>
  </cols>
  <sheetData>
    <row r="1" spans="2:13" x14ac:dyDescent="0.25">
      <c r="E1" s="13"/>
      <c r="F1" s="13"/>
    </row>
    <row r="2" spans="2:13" x14ac:dyDescent="0.25">
      <c r="B2" s="14" t="s">
        <v>9</v>
      </c>
      <c r="C2" s="14"/>
      <c r="D2" s="14"/>
      <c r="E2" s="14"/>
      <c r="F2" s="14"/>
    </row>
    <row r="3" spans="2:13" x14ac:dyDescent="0.25">
      <c r="B3" s="14" t="s">
        <v>10</v>
      </c>
      <c r="C3" s="14"/>
      <c r="D3" s="14"/>
      <c r="E3" s="14"/>
      <c r="F3" s="14"/>
    </row>
    <row r="4" spans="2:13" x14ac:dyDescent="0.25">
      <c r="B4" s="14" t="s">
        <v>48</v>
      </c>
      <c r="C4" s="14"/>
      <c r="D4" s="14"/>
      <c r="E4" s="14"/>
      <c r="F4" s="14"/>
    </row>
    <row r="5" spans="2:13" ht="12.75" customHeight="1" x14ac:dyDescent="0.25">
      <c r="B5" s="3"/>
      <c r="C5" s="3"/>
      <c r="D5" s="3"/>
      <c r="E5" s="3"/>
      <c r="F5" s="3"/>
    </row>
    <row r="6" spans="2:13" ht="15" customHeight="1" x14ac:dyDescent="0.25">
      <c r="B6" s="17" t="s">
        <v>1</v>
      </c>
      <c r="C6" s="17" t="s">
        <v>2</v>
      </c>
      <c r="D6" s="17" t="s">
        <v>3</v>
      </c>
      <c r="E6" s="17"/>
      <c r="F6" s="17" t="s">
        <v>4</v>
      </c>
    </row>
    <row r="7" spans="2:13" ht="15" customHeight="1" x14ac:dyDescent="0.25">
      <c r="B7" s="17"/>
      <c r="C7" s="17"/>
      <c r="D7" s="4" t="s">
        <v>5</v>
      </c>
      <c r="E7" s="4" t="s">
        <v>6</v>
      </c>
      <c r="F7" s="17"/>
    </row>
    <row r="8" spans="2:13" ht="15" customHeight="1" x14ac:dyDescent="0.25">
      <c r="B8" s="18" t="s">
        <v>45</v>
      </c>
      <c r="C8" s="18"/>
      <c r="D8" s="18"/>
      <c r="E8" s="18"/>
      <c r="F8" s="18"/>
    </row>
    <row r="9" spans="2:13" ht="22.5" x14ac:dyDescent="0.25">
      <c r="B9" s="5" t="s">
        <v>20</v>
      </c>
      <c r="C9" s="2" t="s">
        <v>7</v>
      </c>
      <c r="D9" s="7">
        <f>8460480.86+7246907.9+8805531</f>
        <v>24512919.759999998</v>
      </c>
      <c r="E9" s="7">
        <f>8460480.86+7246907.9+8805531</f>
        <v>24512919.759999998</v>
      </c>
      <c r="F9" s="7">
        <f>392116.9+494.34+4794469</f>
        <v>5187080.24</v>
      </c>
    </row>
    <row r="10" spans="2:13" ht="22.5" x14ac:dyDescent="0.25">
      <c r="B10" s="5" t="s">
        <v>21</v>
      </c>
      <c r="C10" s="2" t="s">
        <v>7</v>
      </c>
      <c r="D10" s="7">
        <f>66560.8+244814.04+0+458658.2+0+155776.4+971395.6</f>
        <v>1897205.04</v>
      </c>
      <c r="E10" s="7">
        <f>66560.8+244814.04+458658.2+0+155776.4+971395.6</f>
        <v>1897205.04</v>
      </c>
      <c r="F10" s="7">
        <f>3439.2+5185.96+80000+100000+20000+41341.8+500000+344223.6+8604.4</f>
        <v>1102794.96</v>
      </c>
    </row>
    <row r="11" spans="2:13" ht="22.5" x14ac:dyDescent="0.25">
      <c r="B11" s="5" t="s">
        <v>12</v>
      </c>
      <c r="C11" s="2" t="s">
        <v>7</v>
      </c>
      <c r="D11" s="7">
        <f>1072536+1371954.39</f>
        <v>2444490.3899999997</v>
      </c>
      <c r="E11" s="7">
        <f>1072536+1371954.39</f>
        <v>2444490.3899999997</v>
      </c>
      <c r="F11" s="7">
        <f>96794+908715.61</f>
        <v>1005509.61</v>
      </c>
    </row>
    <row r="12" spans="2:13" ht="23.25" x14ac:dyDescent="0.25">
      <c r="B12" s="6" t="s">
        <v>13</v>
      </c>
      <c r="C12" s="2" t="s">
        <v>7</v>
      </c>
      <c r="D12" s="7">
        <f>14842849.6</f>
        <v>14842849.6</v>
      </c>
      <c r="E12" s="7">
        <f>14842849.6</f>
        <v>14842849.6</v>
      </c>
      <c r="F12" s="7">
        <f>657150.4</f>
        <v>657150.4</v>
      </c>
    </row>
    <row r="13" spans="2:13" ht="22.5" x14ac:dyDescent="0.25">
      <c r="B13" s="5" t="s">
        <v>22</v>
      </c>
      <c r="C13" s="2" t="s">
        <v>7</v>
      </c>
      <c r="D13" s="7">
        <f>697804.03</f>
        <v>697804.03</v>
      </c>
      <c r="E13" s="7">
        <f>697804.03</f>
        <v>697804.03</v>
      </c>
      <c r="F13" s="7">
        <f>142195.97</f>
        <v>142195.97</v>
      </c>
    </row>
    <row r="14" spans="2:13" ht="22.5" x14ac:dyDescent="0.25">
      <c r="B14" s="5" t="s">
        <v>14</v>
      </c>
      <c r="C14" s="2" t="s">
        <v>7</v>
      </c>
      <c r="D14" s="7">
        <v>6413593.5999999996</v>
      </c>
      <c r="E14" s="7">
        <v>6413593.5999999996</v>
      </c>
      <c r="F14" s="7">
        <v>186406.39999999999</v>
      </c>
    </row>
    <row r="15" spans="2:13" ht="22.5" x14ac:dyDescent="0.25">
      <c r="B15" s="5" t="s">
        <v>23</v>
      </c>
      <c r="C15" s="2" t="s">
        <v>7</v>
      </c>
      <c r="D15" s="7">
        <f>3874144.8</f>
        <v>3874144.8</v>
      </c>
      <c r="E15" s="7">
        <f>3874144.8</f>
        <v>3874144.8</v>
      </c>
      <c r="F15" s="7">
        <f>19387</f>
        <v>19387</v>
      </c>
      <c r="M15" s="10"/>
    </row>
    <row r="16" spans="2:13" ht="22.5" x14ac:dyDescent="0.25">
      <c r="B16" s="5" t="s">
        <v>24</v>
      </c>
      <c r="C16" s="2" t="s">
        <v>7</v>
      </c>
      <c r="D16" s="21">
        <v>0</v>
      </c>
      <c r="E16" s="21">
        <v>0</v>
      </c>
      <c r="F16" s="21">
        <v>0</v>
      </c>
    </row>
    <row r="17" spans="2:6" ht="22.5" x14ac:dyDescent="0.25">
      <c r="B17" s="5" t="s">
        <v>25</v>
      </c>
      <c r="C17" s="2" t="s">
        <v>7</v>
      </c>
      <c r="D17" s="7">
        <v>5899200</v>
      </c>
      <c r="E17" s="7">
        <v>5899200</v>
      </c>
      <c r="F17" s="7">
        <v>100800</v>
      </c>
    </row>
    <row r="18" spans="2:6" ht="22.5" x14ac:dyDescent="0.25">
      <c r="B18" s="5" t="s">
        <v>26</v>
      </c>
      <c r="C18" s="2" t="s">
        <v>7</v>
      </c>
      <c r="D18" s="7">
        <v>426000</v>
      </c>
      <c r="E18" s="7">
        <v>426000</v>
      </c>
      <c r="F18" s="7">
        <v>1574000</v>
      </c>
    </row>
    <row r="19" spans="2:6" ht="22.5" x14ac:dyDescent="0.25">
      <c r="B19" s="5" t="s">
        <v>15</v>
      </c>
      <c r="C19" s="2" t="s">
        <v>7</v>
      </c>
      <c r="D19" s="21">
        <v>0</v>
      </c>
      <c r="E19" s="21">
        <v>0</v>
      </c>
      <c r="F19" s="21">
        <v>0</v>
      </c>
    </row>
    <row r="20" spans="2:6" ht="22.5" x14ac:dyDescent="0.25">
      <c r="B20" s="5" t="s">
        <v>27</v>
      </c>
      <c r="C20" s="2" t="s">
        <v>7</v>
      </c>
      <c r="D20" s="7">
        <f>1474592</f>
        <v>1474592</v>
      </c>
      <c r="E20" s="7">
        <f>1474592</f>
        <v>1474592</v>
      </c>
      <c r="F20" s="7">
        <f>25408</f>
        <v>25408</v>
      </c>
    </row>
    <row r="21" spans="2:6" ht="22.5" x14ac:dyDescent="0.25">
      <c r="B21" s="5" t="s">
        <v>28</v>
      </c>
      <c r="C21" s="2" t="s">
        <v>7</v>
      </c>
      <c r="D21" s="21">
        <v>0</v>
      </c>
      <c r="E21" s="21">
        <v>0</v>
      </c>
      <c r="F21" s="21">
        <v>0</v>
      </c>
    </row>
    <row r="22" spans="2:6" ht="22.5" x14ac:dyDescent="0.25">
      <c r="B22" s="5" t="s">
        <v>29</v>
      </c>
      <c r="C22" s="2" t="s">
        <v>7</v>
      </c>
      <c r="D22" s="21">
        <v>0</v>
      </c>
      <c r="E22" s="21">
        <v>0</v>
      </c>
      <c r="F22" s="21">
        <v>0</v>
      </c>
    </row>
    <row r="23" spans="2:6" ht="22.5" x14ac:dyDescent="0.25">
      <c r="B23" s="5" t="s">
        <v>30</v>
      </c>
      <c r="C23" s="2" t="s">
        <v>7</v>
      </c>
      <c r="D23" s="7">
        <v>117701.91</v>
      </c>
      <c r="E23" s="7">
        <v>117701.91</v>
      </c>
      <c r="F23" s="7">
        <v>1382298.09</v>
      </c>
    </row>
    <row r="24" spans="2:6" ht="22.5" x14ac:dyDescent="0.25">
      <c r="B24" s="5" t="s">
        <v>11</v>
      </c>
      <c r="C24" s="2" t="s">
        <v>7</v>
      </c>
      <c r="D24" s="21">
        <v>0</v>
      </c>
      <c r="E24" s="21">
        <v>0</v>
      </c>
      <c r="F24" s="21">
        <v>0</v>
      </c>
    </row>
    <row r="25" spans="2:6" ht="22.5" x14ac:dyDescent="0.25">
      <c r="B25" s="5" t="s">
        <v>16</v>
      </c>
      <c r="C25" s="2" t="s">
        <v>7</v>
      </c>
      <c r="D25" s="7">
        <f>2320074.9</f>
        <v>2320074.9</v>
      </c>
      <c r="E25" s="7">
        <v>2320074.9</v>
      </c>
      <c r="F25" s="7">
        <v>1029925.1</v>
      </c>
    </row>
    <row r="26" spans="2:6" ht="22.5" x14ac:dyDescent="0.25">
      <c r="B26" s="5" t="s">
        <v>17</v>
      </c>
      <c r="C26" s="2" t="s">
        <v>7</v>
      </c>
      <c r="D26" s="7">
        <f>2489869.44</f>
        <v>2489869.44</v>
      </c>
      <c r="E26" s="7">
        <v>2489869.44</v>
      </c>
      <c r="F26" s="7">
        <f>10130.56</f>
        <v>10130.56</v>
      </c>
    </row>
    <row r="27" spans="2:6" ht="22.5" x14ac:dyDescent="0.25">
      <c r="B27" s="5" t="s">
        <v>18</v>
      </c>
      <c r="C27" s="2" t="s">
        <v>7</v>
      </c>
      <c r="D27" s="7">
        <f>2599940</f>
        <v>2599940</v>
      </c>
      <c r="E27" s="7">
        <f>2599940</f>
        <v>2599940</v>
      </c>
      <c r="F27" s="7">
        <f>60</f>
        <v>60</v>
      </c>
    </row>
    <row r="28" spans="2:6" ht="22.5" x14ac:dyDescent="0.25">
      <c r="B28" s="5" t="s">
        <v>19</v>
      </c>
      <c r="C28" s="2" t="s">
        <v>7</v>
      </c>
      <c r="D28" s="7">
        <f>949804.2</f>
        <v>949804.2</v>
      </c>
      <c r="E28" s="7">
        <f>949804.2</f>
        <v>949804.2</v>
      </c>
      <c r="F28" s="7">
        <f>195.8</f>
        <v>195.8</v>
      </c>
    </row>
    <row r="29" spans="2:6" ht="22.5" x14ac:dyDescent="0.25">
      <c r="B29" s="5" t="s">
        <v>31</v>
      </c>
      <c r="C29" s="2" t="s">
        <v>7</v>
      </c>
      <c r="D29" s="7">
        <f>5733278.65</f>
        <v>5733278.6500000004</v>
      </c>
      <c r="E29" s="7">
        <f>5733278.65</f>
        <v>5733278.6500000004</v>
      </c>
      <c r="F29" s="7">
        <f>6721.35</f>
        <v>6721.35</v>
      </c>
    </row>
    <row r="30" spans="2:6" ht="22.5" x14ac:dyDescent="0.25">
      <c r="B30" s="5" t="s">
        <v>32</v>
      </c>
      <c r="C30" s="2" t="s">
        <v>7</v>
      </c>
      <c r="D30" s="7">
        <f>20057618</f>
        <v>20057618</v>
      </c>
      <c r="E30" s="7">
        <f>20057618</f>
        <v>20057618</v>
      </c>
      <c r="F30" s="7">
        <f>412844.62</f>
        <v>412844.62</v>
      </c>
    </row>
    <row r="31" spans="2:6" ht="22.5" x14ac:dyDescent="0.25">
      <c r="B31" s="5" t="s">
        <v>33</v>
      </c>
      <c r="C31" s="2" t="s">
        <v>7</v>
      </c>
      <c r="D31" s="7">
        <v>339551356.66000003</v>
      </c>
      <c r="E31" s="7">
        <v>339551356.66000003</v>
      </c>
      <c r="F31" s="7">
        <v>3972.92</v>
      </c>
    </row>
    <row r="32" spans="2:6" ht="22.5" x14ac:dyDescent="0.25">
      <c r="B32" s="5" t="s">
        <v>34</v>
      </c>
      <c r="C32" s="2" t="s">
        <v>7</v>
      </c>
      <c r="D32" s="7">
        <v>7894172</v>
      </c>
      <c r="E32" s="7">
        <v>7894172</v>
      </c>
      <c r="F32" s="21">
        <v>0</v>
      </c>
    </row>
    <row r="33" spans="2:10" ht="22.5" x14ac:dyDescent="0.25">
      <c r="B33" s="5" t="s">
        <v>35</v>
      </c>
      <c r="C33" s="2" t="s">
        <v>7</v>
      </c>
      <c r="D33" s="7">
        <v>58409558.939999998</v>
      </c>
      <c r="E33" s="7">
        <v>58409558.939999998</v>
      </c>
      <c r="F33" s="21">
        <v>0</v>
      </c>
    </row>
    <row r="34" spans="2:10" ht="22.5" x14ac:dyDescent="0.25">
      <c r="B34" s="5" t="s">
        <v>36</v>
      </c>
      <c r="C34" s="2" t="s">
        <v>7</v>
      </c>
      <c r="D34" s="7">
        <v>167788806.96000001</v>
      </c>
      <c r="E34" s="7">
        <v>167788806.96000001</v>
      </c>
      <c r="F34" s="21">
        <v>0</v>
      </c>
    </row>
    <row r="35" spans="2:10" ht="22.5" x14ac:dyDescent="0.25">
      <c r="B35" s="5" t="s">
        <v>37</v>
      </c>
      <c r="C35" s="2" t="s">
        <v>7</v>
      </c>
      <c r="D35" s="7">
        <v>75349586.409999996</v>
      </c>
      <c r="E35" s="7">
        <v>75349586.409999996</v>
      </c>
      <c r="F35" s="7">
        <v>185.01</v>
      </c>
    </row>
    <row r="36" spans="2:10" ht="22.5" x14ac:dyDescent="0.25">
      <c r="B36" s="5" t="s">
        <v>38</v>
      </c>
      <c r="C36" s="2" t="s">
        <v>7</v>
      </c>
      <c r="D36" s="21">
        <v>0</v>
      </c>
      <c r="E36" s="21">
        <v>0</v>
      </c>
      <c r="F36" s="21">
        <v>0</v>
      </c>
    </row>
    <row r="37" spans="2:10" ht="33.75" x14ac:dyDescent="0.25">
      <c r="B37" s="5" t="s">
        <v>39</v>
      </c>
      <c r="C37" s="2" t="s">
        <v>7</v>
      </c>
      <c r="D37" s="9">
        <f>213535.7+0+20294.2+575+4800+1598143.65+28231.97+1404876.65+16109+659246.28+1014769.08+150800+289275</f>
        <v>5400656.5300000003</v>
      </c>
      <c r="E37" s="9">
        <f>213535.7+0+20294.2+575+4800+1598143.65+28231.97+1404876.65+16109+659246.28+1014769.08+150800+289275</f>
        <v>5400656.5300000003</v>
      </c>
      <c r="F37" s="7">
        <f>73664.3+50000+29705.8+50000+99425+200000+300000+850000+49856.35+1768.03+285123.35+891+40753.72+312900+75230.92+5000+29300+5725</f>
        <v>2459343.4699999997</v>
      </c>
    </row>
    <row r="38" spans="2:10" ht="22.5" x14ac:dyDescent="0.25">
      <c r="B38" s="5" t="s">
        <v>40</v>
      </c>
      <c r="C38" s="2" t="s">
        <v>7</v>
      </c>
      <c r="D38" s="9">
        <f>99416.64+5554.08+115322.16+27724+101657.34+50692+2088+11136+57420+166650.24+438498.56+522+151310.4+1028570.46+6391.6+36685+916576.06+582371.35</f>
        <v>3798585.89</v>
      </c>
      <c r="E38" s="9">
        <f>99416.64+5554.08+115322.16+27724+101657.34+50692+2088+11136+57420+166650.24+438498.56+522+151310.4+1028570.46+6391.6+36685+916576.06+582371.35</f>
        <v>3798585.89</v>
      </c>
      <c r="F38" s="7">
        <f>359883.06+194445.92+34677.84+1800+18342.66+24308+1716.8+43608.4+466.08+1417628.65</f>
        <v>2096877.41</v>
      </c>
    </row>
    <row r="39" spans="2:10" ht="22.5" x14ac:dyDescent="0.25">
      <c r="B39" s="5" t="s">
        <v>41</v>
      </c>
      <c r="C39" s="2" t="s">
        <v>7</v>
      </c>
      <c r="D39" s="7">
        <f>4959000</f>
        <v>4959000</v>
      </c>
      <c r="E39" s="7">
        <f>4959000</f>
        <v>4959000</v>
      </c>
      <c r="F39" s="7">
        <f>41000</f>
        <v>41000</v>
      </c>
    </row>
    <row r="40" spans="2:10" x14ac:dyDescent="0.25">
      <c r="B40" s="20" t="s">
        <v>42</v>
      </c>
      <c r="C40" s="20"/>
      <c r="D40" s="8">
        <f>SUM(D9:D39)</f>
        <v>759902809.70999992</v>
      </c>
      <c r="E40" s="8">
        <f>SUM(E9:E39)</f>
        <v>759902809.70999992</v>
      </c>
      <c r="F40" s="8">
        <f>SUM(F9:F39)</f>
        <v>17444286.91</v>
      </c>
      <c r="J40" s="11"/>
    </row>
    <row r="41" spans="2:10" ht="22.5" x14ac:dyDescent="0.25">
      <c r="B41" s="5" t="s">
        <v>46</v>
      </c>
      <c r="C41" s="2" t="s">
        <v>7</v>
      </c>
      <c r="D41" s="7">
        <f>27271.66+39962.58+32632.13+145561.07+92489.19+351941.06+139820.17+64582.14+28440806.27</f>
        <v>29335066.27</v>
      </c>
      <c r="E41" s="7">
        <f>27271.66+39962.58+32632.13+145561.07+92489.19+351941.06+139820.17+64582.14+28440806.27</f>
        <v>29335066.27</v>
      </c>
      <c r="F41" s="7">
        <f>812000+91065.36+46400+29000+81503.44+17400+1187461.32</f>
        <v>2264830.12</v>
      </c>
    </row>
    <row r="42" spans="2:10" ht="33.75" x14ac:dyDescent="0.25">
      <c r="B42" s="5" t="s">
        <v>47</v>
      </c>
      <c r="C42" s="2" t="s">
        <v>7</v>
      </c>
      <c r="D42" s="7">
        <f>1459999.97</f>
        <v>1459999.97</v>
      </c>
      <c r="E42" s="7">
        <f>1459999.97</f>
        <v>1459999.97</v>
      </c>
      <c r="F42" s="7">
        <f>14955.09</f>
        <v>14955.09</v>
      </c>
    </row>
    <row r="43" spans="2:10" x14ac:dyDescent="0.25">
      <c r="B43" s="20" t="s">
        <v>43</v>
      </c>
      <c r="C43" s="20"/>
      <c r="D43" s="8">
        <f>SUM(D41:D42)</f>
        <v>30795066.239999998</v>
      </c>
      <c r="E43" s="8">
        <f>SUM(E41:E42)</f>
        <v>30795066.239999998</v>
      </c>
      <c r="F43" s="8">
        <f>SUM(F41:F42)</f>
        <v>2279785.21</v>
      </c>
    </row>
    <row r="44" spans="2:10" x14ac:dyDescent="0.25">
      <c r="B44" s="20" t="s">
        <v>44</v>
      </c>
      <c r="C44" s="20"/>
      <c r="D44" s="8">
        <f>D40+D43</f>
        <v>790697875.94999993</v>
      </c>
      <c r="E44" s="8">
        <f>E40+E43</f>
        <v>790697875.94999993</v>
      </c>
      <c r="F44" s="8">
        <f>F40+F43</f>
        <v>19724072.120000001</v>
      </c>
    </row>
    <row r="45" spans="2:10" ht="12.75" customHeight="1" x14ac:dyDescent="0.25">
      <c r="B45" s="19"/>
      <c r="C45" s="19"/>
      <c r="D45" s="19"/>
      <c r="E45" s="19"/>
      <c r="F45" s="19"/>
    </row>
    <row r="46" spans="2:10" ht="27" customHeight="1" x14ac:dyDescent="0.25">
      <c r="B46" s="16" t="s">
        <v>0</v>
      </c>
      <c r="C46" s="16"/>
      <c r="D46" s="16"/>
      <c r="E46" s="16"/>
      <c r="F46" s="16"/>
    </row>
    <row r="47" spans="2:10" ht="18" customHeight="1" x14ac:dyDescent="0.25">
      <c r="B47" s="15"/>
      <c r="C47" s="15"/>
      <c r="D47" s="15"/>
      <c r="E47" s="15"/>
      <c r="F47" s="15"/>
    </row>
    <row r="48" spans="2:10" x14ac:dyDescent="0.25">
      <c r="H48" s="12"/>
    </row>
    <row r="61" spans="3:3" x14ac:dyDescent="0.25">
      <c r="C61" t="s">
        <v>8</v>
      </c>
    </row>
  </sheetData>
  <mergeCells count="15">
    <mergeCell ref="E1:F1"/>
    <mergeCell ref="B2:F2"/>
    <mergeCell ref="B3:F3"/>
    <mergeCell ref="B4:F4"/>
    <mergeCell ref="B47:F47"/>
    <mergeCell ref="B46:F46"/>
    <mergeCell ref="D6:E6"/>
    <mergeCell ref="B6:B7"/>
    <mergeCell ref="C6:C7"/>
    <mergeCell ref="F6:F7"/>
    <mergeCell ref="B8:F8"/>
    <mergeCell ref="B45:F45"/>
    <mergeCell ref="B40:C40"/>
    <mergeCell ref="B43:C43"/>
    <mergeCell ref="B44:C44"/>
  </mergeCells>
  <pageMargins left="0.23622047244094491" right="0.23622047244094491" top="0.74803149606299213" bottom="0.74803149606299213" header="0.31496062992125984" footer="0.47"/>
  <pageSetup scale="81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2023</vt:lpstr>
      <vt:lpstr>'2023'!Área_de_impresión</vt:lpstr>
      <vt:lpstr>'2023'!Títulos_a_imprimir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Candy</dc:creator>
  <cp:lastModifiedBy>Elda</cp:lastModifiedBy>
  <cp:lastPrinted>2024-02-14T19:59:05Z</cp:lastPrinted>
  <dcterms:created xsi:type="dcterms:W3CDTF">2018-05-02T16:06:35Z</dcterms:created>
  <dcterms:modified xsi:type="dcterms:W3CDTF">2024-02-14T20:00:16Z</dcterms:modified>
</cp:coreProperties>
</file>