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E_CP_2023_OAEPP(1)\ASE_CP_2023_OAEPP\FORMATOS\4.7 ED\"/>
    </mc:Choice>
  </mc:AlternateContent>
  <xr:revisionPtr revIDLastSave="0" documentId="13_ncr:1_{40E3C957-CEEA-445E-AAA0-0E1543796D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Hoja1!$A$1:$X$70</definedName>
    <definedName name="_xlnm.Print_Titles" localSheetId="0">Hoja1!$2:$13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R53" i="1"/>
  <c r="Q53" i="1"/>
  <c r="U52" i="1"/>
  <c r="T52" i="1"/>
  <c r="S52" i="1"/>
  <c r="R52" i="1"/>
  <c r="Q52" i="1"/>
  <c r="U51" i="1"/>
  <c r="S51" i="1"/>
  <c r="R51" i="1"/>
  <c r="Q51" i="1"/>
  <c r="V50" i="1"/>
  <c r="U50" i="1"/>
  <c r="T50" i="1"/>
  <c r="S50" i="1"/>
  <c r="R50" i="1"/>
  <c r="Q50" i="1"/>
  <c r="U49" i="1"/>
  <c r="T49" i="1"/>
  <c r="S49" i="1"/>
  <c r="R49" i="1"/>
  <c r="Q49" i="1"/>
  <c r="V48" i="1"/>
  <c r="U48" i="1"/>
  <c r="T48" i="1"/>
  <c r="S48" i="1"/>
  <c r="R48" i="1"/>
  <c r="Q48" i="1"/>
  <c r="V47" i="1"/>
  <c r="T47" i="1"/>
  <c r="S47" i="1"/>
  <c r="R47" i="1"/>
  <c r="Q47" i="1"/>
  <c r="V46" i="1"/>
  <c r="U46" i="1"/>
  <c r="T46" i="1"/>
  <c r="S46" i="1"/>
  <c r="R46" i="1"/>
  <c r="Q46" i="1"/>
  <c r="T45" i="1"/>
  <c r="S45" i="1"/>
  <c r="R45" i="1"/>
  <c r="Q45" i="1"/>
  <c r="V44" i="1"/>
  <c r="U44" i="1"/>
  <c r="T44" i="1"/>
  <c r="S44" i="1"/>
  <c r="R44" i="1"/>
  <c r="Q44" i="1"/>
  <c r="T43" i="1"/>
  <c r="S43" i="1"/>
  <c r="R43" i="1"/>
  <c r="Q43" i="1"/>
  <c r="V42" i="1"/>
  <c r="U42" i="1"/>
  <c r="T42" i="1"/>
  <c r="S42" i="1"/>
  <c r="R42" i="1"/>
  <c r="Q42" i="1"/>
  <c r="T41" i="1"/>
  <c r="S41" i="1"/>
  <c r="R41" i="1"/>
  <c r="Q41" i="1"/>
  <c r="V40" i="1"/>
  <c r="U40" i="1"/>
  <c r="T40" i="1"/>
  <c r="S40" i="1"/>
  <c r="R40" i="1"/>
  <c r="Q40" i="1"/>
  <c r="V39" i="1"/>
  <c r="U39" i="1"/>
  <c r="T39" i="1"/>
  <c r="S39" i="1"/>
  <c r="V38" i="1"/>
  <c r="U38" i="1"/>
  <c r="T38" i="1"/>
  <c r="S38" i="1"/>
  <c r="R38" i="1"/>
  <c r="Q38" i="1"/>
  <c r="V37" i="1"/>
  <c r="U37" i="1"/>
  <c r="T37" i="1"/>
  <c r="S37" i="1"/>
  <c r="R37" i="1"/>
  <c r="Q37" i="1"/>
  <c r="V36" i="1"/>
  <c r="U36" i="1"/>
  <c r="T36" i="1"/>
  <c r="S36" i="1"/>
  <c r="R36" i="1"/>
  <c r="Q36" i="1"/>
  <c r="V35" i="1"/>
  <c r="U35" i="1"/>
  <c r="T35" i="1"/>
  <c r="S35" i="1"/>
  <c r="R35" i="1"/>
  <c r="Q35" i="1"/>
  <c r="V34" i="1"/>
  <c r="U34" i="1"/>
  <c r="T34" i="1"/>
  <c r="S34" i="1"/>
  <c r="R34" i="1"/>
  <c r="Q34" i="1"/>
  <c r="V33" i="1"/>
  <c r="U33" i="1"/>
  <c r="T33" i="1"/>
  <c r="S33" i="1"/>
  <c r="R33" i="1"/>
  <c r="Q33" i="1"/>
  <c r="V32" i="1"/>
  <c r="U32" i="1"/>
  <c r="T32" i="1"/>
  <c r="S32" i="1"/>
  <c r="R32" i="1"/>
  <c r="Q32" i="1"/>
  <c r="V31" i="1"/>
  <c r="U31" i="1"/>
  <c r="T31" i="1"/>
  <c r="S31" i="1"/>
  <c r="R31" i="1"/>
  <c r="Q31" i="1"/>
  <c r="V30" i="1"/>
  <c r="U30" i="1"/>
  <c r="T30" i="1"/>
  <c r="S30" i="1"/>
  <c r="R30" i="1"/>
  <c r="Q30" i="1"/>
  <c r="V29" i="1"/>
  <c r="U29" i="1"/>
  <c r="T29" i="1"/>
  <c r="S29" i="1"/>
  <c r="R29" i="1"/>
  <c r="Q29" i="1"/>
  <c r="V28" i="1"/>
  <c r="U28" i="1"/>
  <c r="T28" i="1"/>
  <c r="S28" i="1"/>
  <c r="R28" i="1"/>
  <c r="Q28" i="1"/>
  <c r="V27" i="1"/>
  <c r="U27" i="1"/>
  <c r="T27" i="1"/>
  <c r="S27" i="1"/>
  <c r="R27" i="1"/>
  <c r="Q27" i="1"/>
  <c r="V26" i="1"/>
  <c r="U26" i="1"/>
  <c r="T26" i="1"/>
  <c r="S26" i="1"/>
  <c r="R26" i="1"/>
  <c r="Q26" i="1"/>
  <c r="V25" i="1"/>
  <c r="U25" i="1"/>
  <c r="T25" i="1"/>
  <c r="S25" i="1"/>
  <c r="R25" i="1"/>
  <c r="Q25" i="1"/>
  <c r="V24" i="1"/>
  <c r="U24" i="1"/>
  <c r="T24" i="1"/>
  <c r="S24" i="1"/>
  <c r="R24" i="1"/>
  <c r="Q24" i="1"/>
  <c r="O25" i="1" l="1"/>
  <c r="T55" i="1" l="1"/>
  <c r="U55" i="1"/>
  <c r="V55" i="1"/>
  <c r="W17" i="1"/>
  <c r="W16" i="1"/>
  <c r="W18" i="1"/>
  <c r="W20" i="1"/>
  <c r="W22" i="1"/>
  <c r="W40" i="1"/>
  <c r="W42" i="1"/>
  <c r="W53" i="1"/>
  <c r="W45" i="1"/>
  <c r="W51" i="1"/>
  <c r="W49" i="1"/>
  <c r="W47" i="1"/>
  <c r="W43" i="1"/>
  <c r="W41" i="1"/>
  <c r="W39" i="1"/>
  <c r="W37" i="1"/>
  <c r="W35" i="1"/>
  <c r="W33" i="1"/>
  <c r="W31" i="1"/>
  <c r="W29" i="1"/>
  <c r="W27" i="1"/>
  <c r="W25" i="1"/>
  <c r="W23" i="1"/>
  <c r="W21" i="1"/>
  <c r="W19" i="1"/>
  <c r="R55" i="1"/>
  <c r="Q55" i="1" l="1"/>
  <c r="S55" i="1"/>
  <c r="W15" i="1"/>
  <c r="W55" i="1" s="1"/>
  <c r="V54" i="1" l="1"/>
  <c r="U54" i="1"/>
  <c r="S54" i="1"/>
  <c r="R54" i="1"/>
  <c r="Q54" i="1"/>
  <c r="O49" i="1"/>
  <c r="O48" i="1"/>
  <c r="O47" i="1"/>
  <c r="O46" i="1"/>
  <c r="T54" i="1" l="1"/>
  <c r="P46" i="1"/>
  <c r="P48" i="1"/>
  <c r="W24" i="1"/>
  <c r="W26" i="1"/>
  <c r="W28" i="1"/>
  <c r="W30" i="1"/>
  <c r="W32" i="1"/>
  <c r="W34" i="1"/>
  <c r="W36" i="1"/>
  <c r="W38" i="1"/>
  <c r="W44" i="1"/>
  <c r="W52" i="1"/>
  <c r="X52" i="1" s="1"/>
  <c r="W50" i="1"/>
  <c r="W48" i="1"/>
  <c r="X48" i="1" s="1"/>
  <c r="W46" i="1"/>
  <c r="X46" i="1" s="1"/>
  <c r="O35" i="1" l="1"/>
  <c r="O26" i="1"/>
  <c r="O14" i="1" l="1"/>
  <c r="O15" i="1"/>
  <c r="O16" i="1"/>
  <c r="O17" i="1"/>
  <c r="O18" i="1"/>
  <c r="O19" i="1"/>
  <c r="P18" i="1" s="1"/>
  <c r="O20" i="1"/>
  <c r="O21" i="1"/>
  <c r="O22" i="1"/>
  <c r="O23" i="1"/>
  <c r="O24" i="1"/>
  <c r="O27" i="1"/>
  <c r="P26" i="1" s="1"/>
  <c r="O28" i="1"/>
  <c r="O29" i="1"/>
  <c r="O30" i="1"/>
  <c r="O31" i="1"/>
  <c r="P30" i="1" l="1"/>
  <c r="P16" i="1"/>
  <c r="P22" i="1"/>
  <c r="P20" i="1"/>
  <c r="P14" i="1"/>
  <c r="P28" i="1"/>
  <c r="P24" i="1"/>
  <c r="W14" i="1"/>
  <c r="X42" i="1"/>
  <c r="O51" i="1"/>
  <c r="O50" i="1"/>
  <c r="O53" i="1"/>
  <c r="O52" i="1"/>
  <c r="O45" i="1"/>
  <c r="O44" i="1"/>
  <c r="O43" i="1"/>
  <c r="O42" i="1"/>
  <c r="O41" i="1"/>
  <c r="O40" i="1"/>
  <c r="O39" i="1"/>
  <c r="O38" i="1"/>
  <c r="O37" i="1"/>
  <c r="O36" i="1"/>
  <c r="O34" i="1"/>
  <c r="P34" i="1" s="1"/>
  <c r="O33" i="1"/>
  <c r="O32" i="1"/>
  <c r="W54" i="1" l="1"/>
  <c r="X36" i="1"/>
  <c r="P38" i="1"/>
  <c r="P40" i="1"/>
  <c r="P44" i="1"/>
  <c r="P52" i="1"/>
  <c r="P50" i="1"/>
  <c r="X18" i="1"/>
  <c r="X22" i="1"/>
  <c r="X34" i="1"/>
  <c r="X38" i="1"/>
  <c r="P32" i="1"/>
  <c r="P36" i="1"/>
  <c r="P42" i="1"/>
  <c r="X32" i="1"/>
  <c r="X40" i="1"/>
  <c r="X44" i="1"/>
  <c r="X50" i="1"/>
  <c r="X26" i="1"/>
  <c r="X20" i="1"/>
  <c r="X24" i="1"/>
  <c r="X28" i="1"/>
  <c r="X16" i="1"/>
  <c r="X14" i="1"/>
  <c r="X30" i="1"/>
</calcChain>
</file>

<file path=xl/sharedStrings.xml><?xml version="1.0" encoding="utf-8"?>
<sst xmlns="http://schemas.openxmlformats.org/spreadsheetml/2006/main" count="167" uniqueCount="112">
  <si>
    <t>No.</t>
  </si>
  <si>
    <t>Unidad Responsable</t>
  </si>
  <si>
    <t>Indicador</t>
  </si>
  <si>
    <t>Clave</t>
  </si>
  <si>
    <t>Nombre</t>
  </si>
  <si>
    <t>Formula</t>
  </si>
  <si>
    <t>Total</t>
  </si>
  <si>
    <t>% de avance</t>
  </si>
  <si>
    <t>Nombre del Programa:</t>
  </si>
  <si>
    <t>Objetivo del Programa:</t>
  </si>
  <si>
    <t>Programado</t>
  </si>
  <si>
    <t>Realizado</t>
  </si>
  <si>
    <t>Área coordinadora de su integración:</t>
  </si>
  <si>
    <t xml:space="preserve">Los estudiantes reciben becas  </t>
  </si>
  <si>
    <t xml:space="preserve">Porcentaje de convenios de vinculación firmados </t>
  </si>
  <si>
    <t>Dirección Académica</t>
  </si>
  <si>
    <t>P1C1A1</t>
  </si>
  <si>
    <t>Departamento de Vinculación</t>
  </si>
  <si>
    <t>Dirección de Administración y Finanzas</t>
  </si>
  <si>
    <t>P1C1A2</t>
  </si>
  <si>
    <t>P1C1A3</t>
  </si>
  <si>
    <t>P1C1A4</t>
  </si>
  <si>
    <t>P1C2A1</t>
  </si>
  <si>
    <t>P1C2A2</t>
  </si>
  <si>
    <t>P1C2A3</t>
  </si>
  <si>
    <t>P1C3A1</t>
  </si>
  <si>
    <t>P1C3A2</t>
  </si>
  <si>
    <t>P1C3A3</t>
  </si>
  <si>
    <t>P1C4A1</t>
  </si>
  <si>
    <t>P1C5A1</t>
  </si>
  <si>
    <t>P1C5A2</t>
  </si>
  <si>
    <t>Gestionar cursos y talleres para los estudiantes</t>
  </si>
  <si>
    <t>(Número de alumnos becados / Número de alumnos programados a becar)* 100</t>
  </si>
  <si>
    <t>Mantenimiento preventivo a la infraestructura física</t>
  </si>
  <si>
    <t>Mantenimiento preventivo y correctivo a equipamiento especializado</t>
  </si>
  <si>
    <t>Programado bimensual</t>
  </si>
  <si>
    <t>Dpto. de Servicios Escolares</t>
  </si>
  <si>
    <t>Dpto. de Planeación y Evaluación</t>
  </si>
  <si>
    <t>P1C1A5</t>
  </si>
  <si>
    <t>P1C2A4</t>
  </si>
  <si>
    <t>P1C4A2</t>
  </si>
  <si>
    <t>P1C4A3</t>
  </si>
  <si>
    <t>P1C5A3</t>
  </si>
  <si>
    <t>Tasa de variación de alumnos inscritos</t>
  </si>
  <si>
    <t>Porcentaje de alumnos que finalizan sus estudios de TSU, LIC-ING</t>
  </si>
  <si>
    <t>Porcentaje de cursos impartidos a estudiantes</t>
  </si>
  <si>
    <t>Porcentaje de docentes capacitados o actualizado</t>
  </si>
  <si>
    <t>Porcentaje de alumnos que reciben becas</t>
  </si>
  <si>
    <t>Porcentaje de alumnos atendidos en el área de psicopedagogía</t>
  </si>
  <si>
    <t>Porcentaje de actividades realizadas de difusión y promoción sobre la oferta educativa de la universidad</t>
  </si>
  <si>
    <t>Porcentaje de informes actividades presentados ante el H. Consejo Directivo</t>
  </si>
  <si>
    <t>Tasa de variación de Equipo Especializado adquiridos</t>
  </si>
  <si>
    <t xml:space="preserve">(Total de egresado del ciclo escolar / Total de nuevo ingresos que se escribieron al primer grado al ciclo escolar a egresar)*100 </t>
  </si>
  <si>
    <t>(Número de cursos impartidos  / Número de cursos programados)* 100</t>
  </si>
  <si>
    <t>(Personal docente capacitado / Personal docente programado a capacitar)*100</t>
  </si>
  <si>
    <t>(Total de alumnos que
son atendidos en el área de psicopedagogía / Total de alumnos programados a ser atendidos en el área de psicopedagogía)*100</t>
  </si>
  <si>
    <t>(Número de publicaciones realizadas de la oferta educativa a través de medios masivos de comunicación (periódico) / Número de publicaciones programadas de la oferta educativa a través de medios masivos de comunicación (periódico)*100</t>
  </si>
  <si>
    <t>(Número de informes de actividades presentados / Número de informes actividades programados)*100</t>
  </si>
  <si>
    <t>(presupuesto ejercido para servicios personales / presupuesto asignado para servicios personales)*100</t>
  </si>
  <si>
    <t>Matricula atendida</t>
  </si>
  <si>
    <t>Alumnos que finalizan sus estudios</t>
  </si>
  <si>
    <t>Cursos de actualización impartidos a docentes</t>
  </si>
  <si>
    <t>Atención Psicopedagógica</t>
  </si>
  <si>
    <t>Vinculación de la Universidad con empresas del sector productivo y social</t>
  </si>
  <si>
    <t>Actividades de difusión y promoción</t>
  </si>
  <si>
    <t>Informe de la situación que gurda nuestra institución</t>
  </si>
  <si>
    <t>Cumplimiento a la normatividad aplicable de la DGUTyP</t>
  </si>
  <si>
    <t>Adquisición de Equipo Especializado</t>
  </si>
  <si>
    <t>Prog. Anual</t>
  </si>
  <si>
    <t>Situa-ción</t>
  </si>
  <si>
    <t>Atención a la demanda de nuevo ingreso</t>
  </si>
  <si>
    <t>Tasa de variación de atención a la demanda de nuevo ingreso</t>
  </si>
  <si>
    <t>Atención a alumnos en actividades de servicios de tutorías</t>
  </si>
  <si>
    <t>Porcentaje de alumnos atendidos en servicios de Tutorías</t>
  </si>
  <si>
    <t>(Total de alumnos que
reciben tutorías / Total de alumnos programados a recibir turorías)*100</t>
  </si>
  <si>
    <t>(Total de alumnos que
reciben asesorías / Total de alumnos programados a recibir asesorías)*100</t>
  </si>
  <si>
    <t>Atención a alumnos por asesorías académicas</t>
  </si>
  <si>
    <t>(Número de convenios firmados / Número de convenios programados)*100</t>
  </si>
  <si>
    <t>(Número de actividades realizadas de difusión y promoción / Número de actividades programadas de difusión y promoción)*100</t>
  </si>
  <si>
    <t>Porcentaje de auditorías externas realizadas</t>
  </si>
  <si>
    <t>(Número de auditorías externas realizadas / Número de auditorías externas programadas)*100</t>
  </si>
  <si>
    <t>Porcentaje de nómina pagada</t>
  </si>
  <si>
    <t>1.4 Garantizar una educación para todos como derecho fundamental de las y los guerrerenses, con equidad, inclusión y excelencia, para promover oportunidades de aprendizaje pertinentes en todas las edades, niveles y modalidades del Sistema Educativo.</t>
  </si>
  <si>
    <t>Recursos bimestrales</t>
  </si>
  <si>
    <t xml:space="preserve"> Publicaciones de la oferta educativa</t>
  </si>
  <si>
    <t>Realización de servicios personales.</t>
  </si>
  <si>
    <t>Realizar curso inductivo en materia de Equidad de Género</t>
  </si>
  <si>
    <t>Realizar capacitaciones en sencibilizacion en  materia de Equidad de Género</t>
  </si>
  <si>
    <t>Acciones y/o Activida-des Institu-cionales</t>
  </si>
  <si>
    <t>P1C6A1</t>
  </si>
  <si>
    <t>Porcentaje de alumnos atendidos por asesorías académicas</t>
  </si>
  <si>
    <t>Porcentaje de publicaciones realizadas de la oferta educativa a través de medios masivos de comunicación (periódico)</t>
  </si>
  <si>
    <t xml:space="preserve">Porcentaje de mantenimientos  a la infraestructura realizados </t>
  </si>
  <si>
    <t xml:space="preserve">Porcentaje de mantenimientos a equipo  especializado  realizados </t>
  </si>
  <si>
    <t>Porcentaje de personal del Utmar capacitado en materia de Género realizadas</t>
  </si>
  <si>
    <t xml:space="preserve">Porcentaje de capacitaciones en materia de Género realizados </t>
  </si>
  <si>
    <t>((Número de alumnos de nuevo ingreso inscritos en el ciclo escolar 2023-2024  / Número de alumnos de nuevo ingreso inscritos en el ciclo escolar anterior 2022-2023 .)-1)* 100</t>
  </si>
  <si>
    <t>((Número de alumnos por atender en el ciclo escolar 2023-2024  / Número de alumnos atendidos en el ciclo escolar anterior 2022-2023 .)-1)* 100</t>
  </si>
  <si>
    <t>(Número de mantenimientos ala infraestructira realizados    / Número de mantenimientos programados)* 100</t>
  </si>
  <si>
    <t>(Número de mantenimientos a equipo especializado realizados  / Número de mantenimientos programados)* 100</t>
  </si>
  <si>
    <t>((Número de equipos especializados por adquirir en el ejercicio fiscal 2023 / Número de equipos especializados adquiridos en el ejercicio fiscal 2022.)-1)* 100</t>
  </si>
  <si>
    <t>(Numero de capacitaciones relaizadas/el total de capacitaciones programadas)*100</t>
  </si>
  <si>
    <t>Impulsar la Educacion Superior con Calidad basada en las Necesidades del Sector Productivo y con ello Contribuir con el Desarrollo Educativo del Estado de Guerrero</t>
  </si>
  <si>
    <t>Departamento de Planeación y Evaluación</t>
  </si>
  <si>
    <t>UNIVERDAD TECNOLOGICA DEL MAR DEL ESTADO DE GUERRERO</t>
  </si>
  <si>
    <t>organismo publico decentralizado</t>
  </si>
  <si>
    <t>(Numero de personal del UTMAR capacitado en materia de equidad de genero/el total del personal del UTMAR)*100</t>
  </si>
  <si>
    <t>Reporte de avance del Programa Operativo Anual del Ejercicio Fiscal  al 31 de Diciembres del 2023</t>
  </si>
  <si>
    <t xml:space="preserve"> </t>
  </si>
  <si>
    <t xml:space="preserve">Recurso Aprobado </t>
  </si>
  <si>
    <t>Recurso Modificado</t>
  </si>
  <si>
    <t>Monto presupuestado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</si>
</sst>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"/>
    <numFmt numFmtId="166" formatCode="0.0%"/>
    <numFmt numFmtId="167" formatCode="_-* #,##0.00_-;\-* #,##0.00_-;_-* &quot;-&quot;??_-;_-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.5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7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9"/>
      <color rgb="FF000000"/>
      <name val="Arial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2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12"/>
      <name val="Verdana"/>
      <family val="2"/>
    </font>
    <font>
      <b/>
      <sz val="22"/>
      <name val="Verdana"/>
      <family val="2"/>
    </font>
    <font>
      <b/>
      <sz val="24"/>
      <name val="Verdana"/>
      <family val="2"/>
    </font>
    <font>
      <b/>
      <sz val="11"/>
      <name val="Encode Sans Compressed"/>
    </font>
    <font>
      <sz val="11"/>
      <name val="Encode Sans Compressed"/>
    </font>
    <font>
      <sz val="10"/>
      <name val="Encode Sans Compressed"/>
    </font>
    <font>
      <b/>
      <sz val="10"/>
      <name val="Encode Sans Compressed"/>
    </font>
    <font>
      <b/>
      <sz val="10"/>
      <color theme="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4" fillId="0" borderId="0">
      <alignment wrapText="1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214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44" fontId="3" fillId="0" borderId="0" xfId="1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43" fontId="0" fillId="0" borderId="0" xfId="4" applyFont="1"/>
    <xf numFmtId="43" fontId="0" fillId="0" borderId="0" xfId="0" applyNumberFormat="1"/>
    <xf numFmtId="165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" fontId="0" fillId="0" borderId="0" xfId="0" applyNumberFormat="1"/>
    <xf numFmtId="0" fontId="11" fillId="0" borderId="0" xfId="0" applyFont="1"/>
    <xf numFmtId="8" fontId="3" fillId="0" borderId="0" xfId="0" applyNumberFormat="1" applyFont="1" applyAlignment="1" applyProtection="1">
      <alignment vertical="top"/>
      <protection locked="0"/>
    </xf>
    <xf numFmtId="44" fontId="2" fillId="0" borderId="0" xfId="1" applyFont="1" applyAlignment="1" applyProtection="1">
      <alignment horizontal="center" vertical="top" wrapText="1"/>
      <protection locked="0"/>
    </xf>
    <xf numFmtId="8" fontId="2" fillId="0" borderId="0" xfId="0" applyNumberFormat="1" applyFont="1" applyAlignment="1" applyProtection="1">
      <alignment vertical="top"/>
      <protection locked="0"/>
    </xf>
    <xf numFmtId="0" fontId="13" fillId="0" borderId="0" xfId="0" applyFont="1"/>
    <xf numFmtId="0" fontId="12" fillId="0" borderId="0" xfId="0" applyFont="1" applyAlignment="1" applyProtection="1">
      <alignment horizontal="center" vertical="top" wrapText="1"/>
      <protection locked="0"/>
    </xf>
    <xf numFmtId="0" fontId="14" fillId="0" borderId="0" xfId="0" applyFont="1"/>
    <xf numFmtId="0" fontId="17" fillId="4" borderId="6" xfId="0" applyNumberFormat="1" applyFont="1" applyFill="1" applyBorder="1" applyAlignment="1">
      <alignment horizontal="center" vertical="center" wrapText="1"/>
    </xf>
    <xf numFmtId="0" fontId="17" fillId="4" borderId="6" xfId="0" applyNumberFormat="1" applyFont="1" applyFill="1" applyBorder="1" applyAlignment="1" applyProtection="1">
      <alignment horizontal="center" vertical="center"/>
      <protection locked="0"/>
    </xf>
    <xf numFmtId="164" fontId="17" fillId="4" borderId="6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5" xfId="0" applyNumberFormat="1" applyFont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 textRotation="90" wrapText="1"/>
      <protection locked="0"/>
    </xf>
    <xf numFmtId="0" fontId="18" fillId="0" borderId="1" xfId="0" applyFont="1" applyBorder="1" applyAlignment="1" applyProtection="1">
      <alignment horizontal="center" vertical="center" textRotation="90" wrapText="1"/>
      <protection locked="0"/>
    </xf>
    <xf numFmtId="0" fontId="18" fillId="0" borderId="5" xfId="0" applyFont="1" applyBorder="1" applyAlignment="1" applyProtection="1">
      <alignment horizontal="center" vertical="center" textRotation="90" wrapText="1"/>
      <protection locked="0"/>
    </xf>
    <xf numFmtId="0" fontId="18" fillId="0" borderId="6" xfId="0" applyFont="1" applyBorder="1" applyAlignment="1" applyProtection="1">
      <alignment horizontal="center" vertical="center" textRotation="90" wrapText="1"/>
      <protection locked="0"/>
    </xf>
    <xf numFmtId="164" fontId="13" fillId="0" borderId="5" xfId="0" applyNumberFormat="1" applyFont="1" applyBorder="1" applyAlignment="1">
      <alignment horizontal="right" vertical="center"/>
    </xf>
    <xf numFmtId="164" fontId="0" fillId="0" borderId="0" xfId="0" applyNumberFormat="1"/>
    <xf numFmtId="0" fontId="19" fillId="4" borderId="6" xfId="0" applyNumberFormat="1" applyFont="1" applyFill="1" applyBorder="1" applyAlignment="1">
      <alignment horizontal="center" vertical="center" wrapText="1"/>
    </xf>
    <xf numFmtId="0" fontId="19" fillId="4" borderId="6" xfId="0" applyNumberFormat="1" applyFont="1" applyFill="1" applyBorder="1" applyAlignment="1" applyProtection="1">
      <alignment horizontal="center" vertical="center"/>
      <protection locked="0"/>
    </xf>
    <xf numFmtId="0" fontId="17" fillId="3" borderId="18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164" fontId="13" fillId="0" borderId="28" xfId="0" applyNumberFormat="1" applyFont="1" applyBorder="1" applyAlignment="1">
      <alignment horizontal="right" vertical="center"/>
    </xf>
    <xf numFmtId="164" fontId="13" fillId="0" borderId="29" xfId="0" applyNumberFormat="1" applyFont="1" applyBorder="1" applyAlignment="1">
      <alignment horizontal="right" vertical="center"/>
    </xf>
    <xf numFmtId="164" fontId="13" fillId="0" borderId="30" xfId="0" applyNumberFormat="1" applyFont="1" applyBorder="1" applyAlignment="1">
      <alignment horizontal="right" vertical="center"/>
    </xf>
    <xf numFmtId="164" fontId="13" fillId="2" borderId="29" xfId="1" applyNumberFormat="1" applyFont="1" applyFill="1" applyBorder="1" applyAlignment="1">
      <alignment horizontal="center" vertical="center"/>
    </xf>
    <xf numFmtId="164" fontId="13" fillId="0" borderId="17" xfId="0" applyNumberFormat="1" applyFont="1" applyBorder="1" applyAlignment="1">
      <alignment horizontal="right" vertical="center"/>
    </xf>
    <xf numFmtId="164" fontId="12" fillId="2" borderId="28" xfId="0" applyNumberFormat="1" applyFont="1" applyFill="1" applyBorder="1" applyAlignment="1">
      <alignment horizontal="right" vertical="center"/>
    </xf>
    <xf numFmtId="164" fontId="12" fillId="2" borderId="29" xfId="0" applyNumberFormat="1" applyFont="1" applyFill="1" applyBorder="1" applyAlignment="1">
      <alignment horizontal="right" vertical="center"/>
    </xf>
    <xf numFmtId="164" fontId="12" fillId="2" borderId="2" xfId="0" applyNumberFormat="1" applyFont="1" applyFill="1" applyBorder="1" applyAlignment="1">
      <alignment horizontal="right" vertical="center"/>
    </xf>
    <xf numFmtId="164" fontId="12" fillId="2" borderId="5" xfId="0" applyNumberFormat="1" applyFont="1" applyFill="1" applyBorder="1" applyAlignment="1">
      <alignment horizontal="right" vertical="center"/>
    </xf>
    <xf numFmtId="164" fontId="25" fillId="6" borderId="31" xfId="0" applyNumberFormat="1" applyFont="1" applyFill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8" fontId="12" fillId="0" borderId="0" xfId="1" applyNumberFormat="1" applyFont="1" applyAlignment="1" applyProtection="1">
      <alignment horizontal="center" vertical="top" wrapText="1"/>
      <protection locked="0"/>
    </xf>
    <xf numFmtId="4" fontId="26" fillId="0" borderId="15" xfId="0" applyNumberFormat="1" applyFont="1" applyBorder="1" applyAlignment="1">
      <alignment horizontal="right" vertical="center"/>
    </xf>
    <xf numFmtId="8" fontId="0" fillId="0" borderId="0" xfId="0" applyNumberFormat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left"/>
    </xf>
    <xf numFmtId="0" fontId="29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65" fontId="31" fillId="7" borderId="0" xfId="0" applyNumberFormat="1" applyFont="1" applyFill="1" applyAlignment="1">
      <alignment horizontal="center" vertical="center" wrapText="1"/>
    </xf>
    <xf numFmtId="165" fontId="28" fillId="7" borderId="0" xfId="0" applyNumberFormat="1" applyFont="1" applyFill="1" applyAlignment="1">
      <alignment horizontal="center" vertical="center" wrapText="1"/>
    </xf>
    <xf numFmtId="165" fontId="31" fillId="7" borderId="0" xfId="0" applyNumberFormat="1" applyFont="1" applyFill="1" applyAlignment="1">
      <alignment horizontal="left" vertical="center" wrapText="1"/>
    </xf>
    <xf numFmtId="165" fontId="32" fillId="7" borderId="0" xfId="0" applyNumberFormat="1" applyFont="1" applyFill="1" applyAlignment="1">
      <alignment horizontal="center" vertical="center" wrapText="1"/>
    </xf>
    <xf numFmtId="165" fontId="32" fillId="7" borderId="0" xfId="0" applyNumberFormat="1" applyFont="1" applyFill="1" applyAlignment="1">
      <alignment vertical="center" wrapText="1"/>
    </xf>
    <xf numFmtId="165" fontId="33" fillId="7" borderId="0" xfId="0" applyNumberFormat="1" applyFont="1" applyFill="1" applyAlignment="1">
      <alignment vertical="center" wrapText="1"/>
    </xf>
    <xf numFmtId="165" fontId="32" fillId="7" borderId="0" xfId="0" applyNumberFormat="1" applyFont="1" applyFill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2" fontId="20" fillId="2" borderId="13" xfId="0" applyNumberFormat="1" applyFont="1" applyFill="1" applyBorder="1" applyAlignment="1">
      <alignment horizontal="center" vertical="center"/>
    </xf>
    <xf numFmtId="2" fontId="20" fillId="2" borderId="14" xfId="0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left" vertical="center"/>
    </xf>
    <xf numFmtId="0" fontId="24" fillId="0" borderId="26" xfId="0" applyFont="1" applyFill="1" applyBorder="1" applyAlignment="1">
      <alignment horizontal="left" vertical="center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2" fontId="20" fillId="5" borderId="13" xfId="0" applyNumberFormat="1" applyFont="1" applyFill="1" applyBorder="1" applyAlignment="1">
      <alignment horizontal="center" vertical="center"/>
    </xf>
    <xf numFmtId="2" fontId="20" fillId="5" borderId="14" xfId="0" applyNumberFormat="1" applyFont="1" applyFill="1" applyBorder="1" applyAlignment="1">
      <alignment horizontal="center" vertical="center"/>
    </xf>
    <xf numFmtId="1" fontId="20" fillId="5" borderId="13" xfId="0" applyNumberFormat="1" applyFont="1" applyFill="1" applyBorder="1" applyAlignment="1">
      <alignment horizontal="center" vertical="center"/>
    </xf>
    <xf numFmtId="1" fontId="20" fillId="5" borderId="14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165" fontId="32" fillId="7" borderId="0" xfId="0" applyNumberFormat="1" applyFont="1" applyFill="1" applyAlignment="1">
      <alignment horizontal="center" vertical="center" wrapText="1"/>
    </xf>
    <xf numFmtId="165" fontId="33" fillId="7" borderId="0" xfId="0" applyNumberFormat="1" applyFont="1" applyFill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left" vertical="center"/>
    </xf>
    <xf numFmtId="164" fontId="13" fillId="2" borderId="28" xfId="1" applyNumberFormat="1" applyFont="1" applyFill="1" applyBorder="1" applyAlignment="1">
      <alignment horizontal="center" vertical="center"/>
    </xf>
    <xf numFmtId="0" fontId="12" fillId="0" borderId="0" xfId="0" applyFont="1"/>
    <xf numFmtId="164" fontId="12" fillId="0" borderId="0" xfId="0" applyNumberFormat="1" applyFont="1"/>
    <xf numFmtId="165" fontId="34" fillId="0" borderId="0" xfId="0" applyNumberFormat="1" applyFont="1" applyAlignment="1">
      <alignment horizontal="center" vertical="center" textRotation="90" wrapText="1"/>
    </xf>
    <xf numFmtId="165" fontId="35" fillId="0" borderId="0" xfId="0" applyNumberFormat="1" applyFont="1" applyAlignment="1">
      <alignment horizontal="center" vertical="center" textRotation="90" wrapText="1"/>
    </xf>
    <xf numFmtId="0" fontId="35" fillId="0" borderId="0" xfId="0" applyFont="1" applyAlignment="1">
      <alignment vertical="center" wrapText="1"/>
    </xf>
    <xf numFmtId="165" fontId="35" fillId="0" borderId="0" xfId="0" applyNumberFormat="1" applyFont="1" applyAlignment="1">
      <alignment horizontal="left" vertical="center" wrapText="1"/>
    </xf>
    <xf numFmtId="164" fontId="35" fillId="0" borderId="0" xfId="4" applyNumberFormat="1" applyFont="1" applyFill="1" applyBorder="1" applyAlignment="1">
      <alignment horizontal="center" vertical="center" wrapText="1"/>
    </xf>
    <xf numFmtId="164" fontId="34" fillId="0" borderId="0" xfId="4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9" fontId="35" fillId="0" borderId="0" xfId="6" applyFont="1" applyFill="1" applyBorder="1" applyAlignment="1">
      <alignment horizontal="left" vertical="center" wrapText="1"/>
    </xf>
    <xf numFmtId="9" fontId="35" fillId="0" borderId="0" xfId="6" applyFont="1" applyFill="1" applyBorder="1" applyAlignment="1">
      <alignment horizontal="center" vertical="center" wrapText="1"/>
    </xf>
    <xf numFmtId="166" fontId="35" fillId="0" borderId="0" xfId="6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166" fontId="34" fillId="0" borderId="0" xfId="6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36" fillId="0" borderId="0" xfId="0" applyFont="1"/>
    <xf numFmtId="0" fontId="36" fillId="0" borderId="0" xfId="0" applyFont="1" applyAlignment="1">
      <alignment vertical="center" wrapText="1"/>
    </xf>
    <xf numFmtId="167" fontId="36" fillId="0" borderId="0" xfId="0" applyNumberFormat="1" applyFont="1" applyAlignment="1">
      <alignment horizontal="left" vertical="center" wrapText="1"/>
    </xf>
    <xf numFmtId="167" fontId="36" fillId="0" borderId="0" xfId="0" applyNumberFormat="1" applyFont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3" fontId="37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0" fontId="39" fillId="0" borderId="0" xfId="7" applyFont="1"/>
    <xf numFmtId="4" fontId="40" fillId="0" borderId="0" xfId="7" applyNumberFormat="1" applyFont="1"/>
    <xf numFmtId="0" fontId="41" fillId="0" borderId="0" xfId="0" applyFont="1"/>
    <xf numFmtId="0" fontId="5" fillId="0" borderId="0" xfId="0" applyFont="1"/>
    <xf numFmtId="0" fontId="39" fillId="0" borderId="0" xfId="8" applyFont="1" applyAlignment="1">
      <alignment horizontal="center"/>
    </xf>
    <xf numFmtId="4" fontId="40" fillId="0" borderId="0" xfId="8" applyNumberFormat="1" applyFont="1" applyAlignment="1">
      <alignment horizontal="center"/>
    </xf>
    <xf numFmtId="0" fontId="39" fillId="0" borderId="0" xfId="9" applyFont="1"/>
    <xf numFmtId="4" fontId="40" fillId="0" borderId="0" xfId="9" applyNumberFormat="1" applyFont="1"/>
    <xf numFmtId="4" fontId="5" fillId="0" borderId="0" xfId="0" applyNumberFormat="1" applyFont="1"/>
    <xf numFmtId="4" fontId="12" fillId="0" borderId="0" xfId="0" applyNumberFormat="1" applyFont="1"/>
    <xf numFmtId="2" fontId="21" fillId="0" borderId="34" xfId="0" applyNumberFormat="1" applyFont="1" applyBorder="1" applyAlignment="1">
      <alignment horizontal="center" vertical="center"/>
    </xf>
    <xf numFmtId="2" fontId="21" fillId="0" borderId="35" xfId="0" applyNumberFormat="1" applyFont="1" applyBorder="1" applyAlignment="1">
      <alignment horizontal="center" vertical="center"/>
    </xf>
    <xf numFmtId="2" fontId="20" fillId="2" borderId="23" xfId="0" applyNumberFormat="1" applyFont="1" applyFill="1" applyBorder="1" applyAlignment="1">
      <alignment horizontal="center" vertical="center"/>
    </xf>
    <xf numFmtId="2" fontId="20" fillId="2" borderId="24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5" fillId="0" borderId="36" xfId="0" applyFont="1" applyBorder="1" applyAlignment="1">
      <alignment horizontal="right"/>
    </xf>
    <xf numFmtId="0" fontId="17" fillId="3" borderId="33" xfId="0" applyFont="1" applyFill="1" applyBorder="1" applyAlignment="1">
      <alignment horizontal="left" wrapText="1"/>
    </xf>
    <xf numFmtId="0" fontId="17" fillId="3" borderId="37" xfId="0" applyFont="1" applyFill="1" applyBorder="1" applyAlignment="1">
      <alignment horizontal="left" wrapText="1"/>
    </xf>
    <xf numFmtId="0" fontId="17" fillId="3" borderId="38" xfId="0" applyFont="1" applyFill="1" applyBorder="1" applyAlignment="1">
      <alignment horizontal="left" wrapText="1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0" fontId="18" fillId="0" borderId="26" xfId="0" applyFont="1" applyBorder="1" applyAlignment="1" applyProtection="1">
      <alignment horizontal="center" vertical="center" wrapText="1"/>
      <protection locked="0"/>
    </xf>
    <xf numFmtId="164" fontId="17" fillId="4" borderId="17" xfId="0" applyNumberFormat="1" applyFont="1" applyFill="1" applyBorder="1" applyAlignment="1">
      <alignment horizontal="center" vertical="center" wrapText="1"/>
    </xf>
    <xf numFmtId="164" fontId="17" fillId="4" borderId="39" xfId="0" applyNumberFormat="1" applyFont="1" applyFill="1" applyBorder="1" applyAlignment="1">
      <alignment horizontal="center" vertical="center" wrapText="1"/>
    </xf>
    <xf numFmtId="164" fontId="17" fillId="4" borderId="40" xfId="0" applyNumberFormat="1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left"/>
    </xf>
    <xf numFmtId="0" fontId="17" fillId="3" borderId="37" xfId="0" applyFont="1" applyFill="1" applyBorder="1" applyAlignment="1">
      <alignment horizontal="left"/>
    </xf>
    <xf numFmtId="0" fontId="17" fillId="3" borderId="38" xfId="0" applyFont="1" applyFill="1" applyBorder="1" applyAlignment="1">
      <alignment horizontal="left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</cellXfs>
  <cellStyles count="10">
    <cellStyle name="Millares" xfId="4" builtinId="3"/>
    <cellStyle name="Millares 2 3" xfId="5" xr:uid="{00000000-0005-0000-0000-000001000000}"/>
    <cellStyle name="Moneda" xfId="1" builtinId="4"/>
    <cellStyle name="Normal" xfId="0" builtinId="0"/>
    <cellStyle name="Normal 11" xfId="9" xr:uid="{BA13B19E-B554-4967-BAF4-7E9F92668047}"/>
    <cellStyle name="Normal 11 2" xfId="2" xr:uid="{00000000-0005-0000-0000-000004000000}"/>
    <cellStyle name="Normal 15" xfId="7" xr:uid="{E8637BF3-E27A-4FBB-99E0-0078DEBB1F13}"/>
    <cellStyle name="Normal 4" xfId="3" xr:uid="{00000000-0005-0000-0000-000005000000}"/>
    <cellStyle name="Normal_Formatos aspecto Financiero 2 2" xfId="8" xr:uid="{9FE177DE-CC9F-4187-9C2E-7365CAC3A756}"/>
    <cellStyle name="Porcentaje" xfId="6" builtinId="5"/>
  </cellStyles>
  <dxfs count="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86590</xdr:colOff>
      <xdr:row>1</xdr:row>
      <xdr:rowOff>101746</xdr:rowOff>
    </xdr:from>
    <xdr:to>
      <xdr:col>5</xdr:col>
      <xdr:colOff>578796</xdr:colOff>
      <xdr:row>4</xdr:row>
      <xdr:rowOff>34637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9" y="292246"/>
          <a:ext cx="1323479" cy="1179800"/>
        </a:xfrm>
        <a:prstGeom prst="rect">
          <a:avLst/>
        </a:prstGeom>
      </xdr:spPr>
    </xdr:pic>
    <xdr:clientData/>
  </xdr:twoCellAnchor>
  <xdr:twoCellAnchor editAs="oneCell">
    <xdr:from>
      <xdr:col>21</xdr:col>
      <xdr:colOff>748394</xdr:colOff>
      <xdr:row>2</xdr:row>
      <xdr:rowOff>28143</xdr:rowOff>
    </xdr:from>
    <xdr:to>
      <xdr:col>23</xdr:col>
      <xdr:colOff>677635</xdr:colOff>
      <xdr:row>4</xdr:row>
      <xdr:rowOff>138546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48"/>
        <a:stretch/>
      </xdr:blipFill>
      <xdr:spPr bwMode="auto">
        <a:xfrm>
          <a:off x="15539358" y="409143"/>
          <a:ext cx="2419348" cy="115815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</xdr:row>
      <xdr:rowOff>190500</xdr:rowOff>
    </xdr:from>
    <xdr:to>
      <xdr:col>22</xdr:col>
      <xdr:colOff>1100941</xdr:colOff>
      <xdr:row>5</xdr:row>
      <xdr:rowOff>34637</xdr:rowOff>
    </xdr:to>
    <xdr:pic>
      <xdr:nvPicPr>
        <xdr:cNvPr id="7" name="image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7909"/>
          <a:ext cx="17231591" cy="259773"/>
        </a:xfrm>
        <a:prstGeom prst="rect">
          <a:avLst/>
        </a:prstGeom>
      </xdr:spPr>
    </xdr:pic>
    <xdr:clientData/>
  </xdr:twoCellAnchor>
  <xdr:oneCellAnchor>
    <xdr:from>
      <xdr:col>20</xdr:col>
      <xdr:colOff>389969</xdr:colOff>
      <xdr:row>2</xdr:row>
      <xdr:rowOff>231322</xdr:rowOff>
    </xdr:from>
    <xdr:ext cx="1482870" cy="848591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5610"/>
        <a:stretch/>
      </xdr:blipFill>
      <xdr:spPr bwMode="auto">
        <a:xfrm>
          <a:off x="14105969" y="612322"/>
          <a:ext cx="1482870" cy="8485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 editAs="oneCell">
    <xdr:from>
      <xdr:col>0</xdr:col>
      <xdr:colOff>69272</xdr:colOff>
      <xdr:row>1</xdr:row>
      <xdr:rowOff>136381</xdr:rowOff>
    </xdr:from>
    <xdr:to>
      <xdr:col>2</xdr:col>
      <xdr:colOff>1004454</xdr:colOff>
      <xdr:row>3</xdr:row>
      <xdr:rowOff>225138</xdr:rowOff>
    </xdr:to>
    <xdr:pic>
      <xdr:nvPicPr>
        <xdr:cNvPr id="9" name="Picture 2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869"/>
        <a:stretch/>
      </xdr:blipFill>
      <xdr:spPr bwMode="auto">
        <a:xfrm>
          <a:off x="69272" y="326881"/>
          <a:ext cx="1991591" cy="97198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62</xdr:row>
      <xdr:rowOff>259772</xdr:rowOff>
    </xdr:from>
    <xdr:to>
      <xdr:col>7</xdr:col>
      <xdr:colOff>367393</xdr:colOff>
      <xdr:row>69</xdr:row>
      <xdr:rowOff>144657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184D99C9-DD02-4A25-9299-935CC9AB1005}"/>
            </a:ext>
          </a:extLst>
        </xdr:cNvPr>
        <xdr:cNvSpPr txBox="1">
          <a:spLocks noChangeArrowheads="1"/>
        </xdr:cNvSpPr>
      </xdr:nvSpPr>
      <xdr:spPr bwMode="auto">
        <a:xfrm>
          <a:off x="0" y="58484736"/>
          <a:ext cx="5483679" cy="1476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4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14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1">
            <a:defRPr sz="1000"/>
          </a:pPr>
          <a:r>
            <a:rPr lang="es-MX" sz="1400" b="0" i="0" strike="noStrike" baseline="0">
              <a:solidFill>
                <a:srgbClr val="000000"/>
              </a:solidFill>
              <a:latin typeface="Arial"/>
              <a:cs typeface="Arial"/>
            </a:rPr>
            <a:t>L.C. JESUS RUEDA GALEANA </a:t>
          </a:r>
        </a:p>
        <a:p>
          <a:pPr algn="ctr" rtl="1">
            <a:defRPr sz="1000"/>
          </a:pPr>
          <a:r>
            <a:rPr lang="es-MX" sz="1400" b="0" i="0" strike="noStrike" baseline="0">
              <a:solidFill>
                <a:srgbClr val="000000"/>
              </a:solidFill>
              <a:latin typeface="Arial"/>
              <a:cs typeface="Arial"/>
            </a:rPr>
            <a:t>JEFE DE DEPARTAMENTO DE PLANEACION</a:t>
          </a:r>
          <a:endParaRPr lang="es-MX" sz="14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264350</xdr:colOff>
      <xdr:row>62</xdr:row>
      <xdr:rowOff>246165</xdr:rowOff>
    </xdr:from>
    <xdr:to>
      <xdr:col>18</xdr:col>
      <xdr:colOff>1034142</xdr:colOff>
      <xdr:row>69</xdr:row>
      <xdr:rowOff>48589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DECD5800-16FF-4407-AF72-398CF0CC64AF}"/>
            </a:ext>
          </a:extLst>
        </xdr:cNvPr>
        <xdr:cNvSpPr txBox="1">
          <a:spLocks noChangeArrowheads="1"/>
        </xdr:cNvSpPr>
      </xdr:nvSpPr>
      <xdr:spPr bwMode="auto">
        <a:xfrm>
          <a:off x="6741350" y="58471129"/>
          <a:ext cx="5777221" cy="1394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2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Revisado por</a:t>
          </a:r>
          <a:endParaRPr lang="es-MX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L.C. ANTONIO ABAD HESIQUIO CASTRO</a:t>
          </a:r>
        </a:p>
        <a:p>
          <a:pPr algn="ctr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 DE ADMINISTRACION Y FINANZAS</a:t>
          </a:r>
        </a:p>
      </xdr:txBody>
    </xdr:sp>
    <xdr:clientData/>
  </xdr:twoCellAnchor>
  <xdr:twoCellAnchor>
    <xdr:from>
      <xdr:col>18</xdr:col>
      <xdr:colOff>607372</xdr:colOff>
      <xdr:row>62</xdr:row>
      <xdr:rowOff>384710</xdr:rowOff>
    </xdr:from>
    <xdr:to>
      <xdr:col>23</xdr:col>
      <xdr:colOff>299357</xdr:colOff>
      <xdr:row>69</xdr:row>
      <xdr:rowOff>91750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92277115-39D1-4EEC-827C-D8D89C4D79D1}"/>
            </a:ext>
          </a:extLst>
        </xdr:cNvPr>
        <xdr:cNvSpPr txBox="1">
          <a:spLocks noChangeArrowheads="1"/>
        </xdr:cNvSpPr>
      </xdr:nvSpPr>
      <xdr:spPr bwMode="auto">
        <a:xfrm>
          <a:off x="12091801" y="58609674"/>
          <a:ext cx="5488627" cy="1299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MX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Aprobado por</a:t>
          </a:r>
        </a:p>
        <a:p>
          <a:pPr algn="ctr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MTRA. EDITH SOLANO RUIZ</a:t>
          </a:r>
        </a:p>
        <a:p>
          <a:pPr algn="ctr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RECTORA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A52" zoomScale="70" zoomScaleNormal="70" zoomScalePageLayoutView="70" workbookViewId="0">
      <selection activeCell="T58" sqref="T58"/>
    </sheetView>
  </sheetViews>
  <sheetFormatPr baseColWidth="10" defaultColWidth="10.7109375" defaultRowHeight="15" x14ac:dyDescent="0.25"/>
  <cols>
    <col min="1" max="1" width="4.28515625" customWidth="1"/>
    <col min="2" max="2" width="11.42578125" customWidth="1"/>
    <col min="3" max="3" width="19.5703125" customWidth="1"/>
    <col min="4" max="4" width="1.5703125" customWidth="1"/>
    <col min="5" max="5" width="11" customWidth="1"/>
    <col min="6" max="6" width="15.140625" customWidth="1"/>
    <col min="7" max="7" width="16.140625" customWidth="1"/>
    <col min="8" max="8" width="7.28515625" customWidth="1"/>
    <col min="9" max="14" width="6.5703125" style="13" customWidth="1"/>
    <col min="15" max="15" width="6.7109375" style="12" customWidth="1"/>
    <col min="16" max="16" width="10" style="1" customWidth="1"/>
    <col min="17" max="17" width="15.28515625" style="2" customWidth="1"/>
    <col min="18" max="19" width="16.85546875" style="3" customWidth="1"/>
    <col min="20" max="20" width="16.5703125" style="3" customWidth="1"/>
    <col min="21" max="21" width="16.140625" style="3" customWidth="1"/>
    <col min="22" max="22" width="17.85546875" style="3" customWidth="1"/>
    <col min="23" max="23" width="19.42578125" style="4" customWidth="1"/>
    <col min="24" max="24" width="10.5703125" style="1" customWidth="1"/>
    <col min="25" max="25" width="19.28515625" customWidth="1"/>
    <col min="26" max="26" width="11.28515625" bestFit="1" customWidth="1"/>
    <col min="27" max="27" width="21" customWidth="1"/>
  </cols>
  <sheetData>
    <row r="1" spans="1:35" s="73" customFormat="1" ht="15" customHeight="1" x14ac:dyDescent="0.25">
      <c r="D1" s="74"/>
      <c r="E1" s="75"/>
      <c r="P1" s="76"/>
      <c r="Q1" s="76"/>
      <c r="R1" s="77"/>
      <c r="S1" s="75"/>
      <c r="Y1" s="78"/>
      <c r="Z1" s="76"/>
      <c r="AI1" s="75"/>
    </row>
    <row r="2" spans="1:35" s="73" customFormat="1" ht="15" customHeight="1" x14ac:dyDescent="0.25">
      <c r="D2" s="74"/>
      <c r="E2" s="75"/>
      <c r="P2" s="76"/>
      <c r="Q2" s="76"/>
      <c r="R2" s="77"/>
      <c r="S2" s="75"/>
      <c r="Y2" s="78"/>
      <c r="Z2" s="76"/>
      <c r="AI2" s="75"/>
    </row>
    <row r="3" spans="1:35" s="73" customFormat="1" ht="54" customHeight="1" x14ac:dyDescent="0.25">
      <c r="A3" s="119" t="s">
        <v>104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83"/>
      <c r="Z3" s="83"/>
      <c r="AA3" s="79"/>
      <c r="AB3" s="79"/>
      <c r="AC3" s="79"/>
      <c r="AD3" s="79"/>
      <c r="AE3" s="79"/>
      <c r="AF3" s="79"/>
      <c r="AG3" s="79"/>
      <c r="AI3" s="75"/>
    </row>
    <row r="4" spans="1:35" s="73" customFormat="1" ht="29.25" customHeight="1" x14ac:dyDescent="0.25">
      <c r="A4" s="120" t="s">
        <v>105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</row>
    <row r="5" spans="1:35" s="73" customFormat="1" ht="33" customHeight="1" x14ac:dyDescent="0.25">
      <c r="B5" s="79"/>
      <c r="C5" s="79"/>
      <c r="D5" s="80"/>
      <c r="E5" s="81"/>
      <c r="F5" s="79"/>
      <c r="G5" s="79"/>
      <c r="H5" s="79"/>
      <c r="I5" s="79"/>
      <c r="J5" s="79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2"/>
      <c r="Z5" s="82"/>
      <c r="AA5" s="79"/>
      <c r="AB5" s="79"/>
      <c r="AC5" s="79"/>
      <c r="AD5" s="79"/>
      <c r="AE5" s="79"/>
      <c r="AF5" s="79"/>
      <c r="AG5" s="79"/>
      <c r="AI5" s="75"/>
    </row>
    <row r="6" spans="1:35" ht="40.9" customHeight="1" x14ac:dyDescent="0.25">
      <c r="A6" s="125" t="s">
        <v>107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</row>
    <row r="7" spans="1:35" ht="21" customHeight="1" x14ac:dyDescent="0.25">
      <c r="A7" s="190" t="s">
        <v>8</v>
      </c>
      <c r="B7" s="191"/>
      <c r="C7" s="192"/>
      <c r="D7" s="37"/>
      <c r="E7" s="94" t="s">
        <v>102</v>
      </c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</row>
    <row r="8" spans="1:35" ht="31.5" customHeight="1" x14ac:dyDescent="0.25">
      <c r="A8" s="173" t="s">
        <v>111</v>
      </c>
      <c r="B8" s="174"/>
      <c r="C8" s="175"/>
      <c r="D8" s="38"/>
      <c r="E8" s="128">
        <v>23558660.48</v>
      </c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5"/>
      <c r="R8" s="5"/>
      <c r="S8" s="5"/>
      <c r="T8" s="5"/>
    </row>
    <row r="9" spans="1:35" ht="35.25" customHeight="1" x14ac:dyDescent="0.25">
      <c r="A9" s="190" t="s">
        <v>9</v>
      </c>
      <c r="B9" s="191"/>
      <c r="C9" s="192"/>
      <c r="D9" s="37"/>
      <c r="E9" s="96" t="s">
        <v>82</v>
      </c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</row>
    <row r="10" spans="1:35" ht="34.15" customHeight="1" x14ac:dyDescent="0.25">
      <c r="A10" s="173" t="s">
        <v>12</v>
      </c>
      <c r="B10" s="174"/>
      <c r="C10" s="175"/>
      <c r="D10" s="39"/>
      <c r="E10" s="95" t="s">
        <v>103</v>
      </c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5"/>
      <c r="R10" s="5"/>
      <c r="S10" s="5"/>
      <c r="T10" s="5"/>
    </row>
    <row r="11" spans="1:35" ht="15.75" thickBot="1" x14ac:dyDescent="0.3">
      <c r="A11" s="6"/>
      <c r="B11" s="6"/>
      <c r="C11" s="5"/>
      <c r="D11" s="5"/>
      <c r="E11" s="5"/>
      <c r="F11" s="5"/>
      <c r="G11" s="5"/>
      <c r="H11" s="5"/>
      <c r="I11" s="11"/>
      <c r="J11" s="10"/>
      <c r="K11" s="10"/>
      <c r="L11" s="11"/>
      <c r="M11" s="11"/>
      <c r="N11" s="11"/>
      <c r="O11" s="11"/>
      <c r="P11" s="5"/>
      <c r="Q11" s="172"/>
      <c r="R11" s="172"/>
      <c r="S11" s="87"/>
      <c r="T11" s="87"/>
      <c r="U11" s="7"/>
      <c r="V11" s="7"/>
      <c r="W11" s="7"/>
      <c r="X11" s="7"/>
    </row>
    <row r="12" spans="1:35" s="19" customFormat="1" ht="43.5" customHeight="1" x14ac:dyDescent="0.2">
      <c r="A12" s="186" t="s">
        <v>0</v>
      </c>
      <c r="B12" s="184" t="s">
        <v>1</v>
      </c>
      <c r="C12" s="121" t="s">
        <v>88</v>
      </c>
      <c r="D12" s="122"/>
      <c r="E12" s="205" t="s">
        <v>2</v>
      </c>
      <c r="F12" s="206"/>
      <c r="G12" s="207"/>
      <c r="H12" s="184" t="s">
        <v>69</v>
      </c>
      <c r="I12" s="181" t="s">
        <v>35</v>
      </c>
      <c r="J12" s="182"/>
      <c r="K12" s="182"/>
      <c r="L12" s="182"/>
      <c r="M12" s="182"/>
      <c r="N12" s="183"/>
      <c r="O12" s="126" t="s">
        <v>68</v>
      </c>
      <c r="P12" s="184" t="s">
        <v>7</v>
      </c>
      <c r="Q12" s="178" t="s">
        <v>83</v>
      </c>
      <c r="R12" s="179"/>
      <c r="S12" s="179"/>
      <c r="T12" s="179"/>
      <c r="U12" s="179"/>
      <c r="V12" s="179"/>
      <c r="W12" s="180"/>
      <c r="X12" s="188" t="s">
        <v>7</v>
      </c>
    </row>
    <row r="13" spans="1:35" s="19" customFormat="1" ht="27.6" customHeight="1" thickBot="1" x14ac:dyDescent="0.25">
      <c r="A13" s="187"/>
      <c r="B13" s="185"/>
      <c r="C13" s="123"/>
      <c r="D13" s="124"/>
      <c r="E13" s="86" t="s">
        <v>3</v>
      </c>
      <c r="F13" s="86" t="s">
        <v>4</v>
      </c>
      <c r="G13" s="86" t="s">
        <v>5</v>
      </c>
      <c r="H13" s="185"/>
      <c r="I13" s="35">
        <v>1</v>
      </c>
      <c r="J13" s="36">
        <v>2</v>
      </c>
      <c r="K13" s="35">
        <v>3</v>
      </c>
      <c r="L13" s="35">
        <v>4</v>
      </c>
      <c r="M13" s="35">
        <v>5</v>
      </c>
      <c r="N13" s="35">
        <v>6</v>
      </c>
      <c r="O13" s="127"/>
      <c r="P13" s="185"/>
      <c r="Q13" s="22">
        <v>1</v>
      </c>
      <c r="R13" s="23">
        <v>2</v>
      </c>
      <c r="S13" s="23">
        <v>3</v>
      </c>
      <c r="T13" s="23">
        <v>4</v>
      </c>
      <c r="U13" s="23">
        <v>5</v>
      </c>
      <c r="V13" s="23">
        <v>6</v>
      </c>
      <c r="W13" s="24" t="s">
        <v>6</v>
      </c>
      <c r="X13" s="189"/>
    </row>
    <row r="14" spans="1:35" ht="121.15" customHeight="1" thickBot="1" x14ac:dyDescent="0.3">
      <c r="A14" s="176">
        <v>1</v>
      </c>
      <c r="B14" s="92" t="s">
        <v>36</v>
      </c>
      <c r="C14" s="90" t="s">
        <v>70</v>
      </c>
      <c r="D14" s="203"/>
      <c r="E14" s="105" t="s">
        <v>16</v>
      </c>
      <c r="F14" s="117" t="s">
        <v>71</v>
      </c>
      <c r="G14" s="107" t="s">
        <v>96</v>
      </c>
      <c r="H14" s="31" t="s">
        <v>10</v>
      </c>
      <c r="I14" s="40"/>
      <c r="J14" s="41"/>
      <c r="K14" s="42"/>
      <c r="L14" s="43"/>
      <c r="M14" s="41">
        <v>300</v>
      </c>
      <c r="N14" s="42"/>
      <c r="O14" s="27">
        <f t="shared" ref="O14:O25" si="0">I14+J14+L14+N14+K14+M14</f>
        <v>300</v>
      </c>
      <c r="P14" s="168">
        <f>O15/O14*100</f>
        <v>54.666666666666664</v>
      </c>
      <c r="Q14" s="59">
        <v>54784.388666666673</v>
      </c>
      <c r="R14" s="60">
        <v>54784.388666666673</v>
      </c>
      <c r="S14" s="60">
        <v>54784.388666666673</v>
      </c>
      <c r="T14" s="60">
        <v>54784.388666666673</v>
      </c>
      <c r="U14" s="60">
        <v>54784.388666666673</v>
      </c>
      <c r="V14" s="61">
        <v>54784.388666666673</v>
      </c>
      <c r="W14" s="69">
        <f>Q14+R14+U14+V14+S14+T14</f>
        <v>328706.33200000005</v>
      </c>
      <c r="X14" s="166">
        <f>W15/W14*100</f>
        <v>100</v>
      </c>
    </row>
    <row r="15" spans="1:35" ht="160.5" customHeight="1" thickBot="1" x14ac:dyDescent="0.3">
      <c r="A15" s="177"/>
      <c r="B15" s="93"/>
      <c r="C15" s="91"/>
      <c r="D15" s="204"/>
      <c r="E15" s="106"/>
      <c r="F15" s="118"/>
      <c r="G15" s="108"/>
      <c r="H15" s="32" t="s">
        <v>11</v>
      </c>
      <c r="I15" s="44"/>
      <c r="J15" s="45"/>
      <c r="K15" s="46"/>
      <c r="L15" s="44"/>
      <c r="M15" s="45">
        <v>164</v>
      </c>
      <c r="N15" s="46"/>
      <c r="O15" s="28">
        <f t="shared" si="0"/>
        <v>164</v>
      </c>
      <c r="P15" s="169"/>
      <c r="Q15" s="59">
        <v>54784.388666666673</v>
      </c>
      <c r="R15" s="60">
        <v>54784.388666666673</v>
      </c>
      <c r="S15" s="60">
        <v>54784.388666666673</v>
      </c>
      <c r="T15" s="60">
        <v>54784.388666666673</v>
      </c>
      <c r="U15" s="60">
        <v>54784.388666666673</v>
      </c>
      <c r="V15" s="61">
        <v>54784.388666666673</v>
      </c>
      <c r="W15" s="69">
        <f t="shared" ref="W15:W53" si="1">Q15+R15+U15+V15+S15+T15</f>
        <v>328706.33200000005</v>
      </c>
      <c r="X15" s="167"/>
      <c r="Z15" s="14"/>
    </row>
    <row r="16" spans="1:35" ht="96" customHeight="1" thickBot="1" x14ac:dyDescent="0.3">
      <c r="A16" s="176">
        <v>2</v>
      </c>
      <c r="B16" s="92" t="s">
        <v>36</v>
      </c>
      <c r="C16" s="90" t="s">
        <v>59</v>
      </c>
      <c r="D16" s="203"/>
      <c r="E16" s="105" t="s">
        <v>19</v>
      </c>
      <c r="F16" s="117" t="s">
        <v>43</v>
      </c>
      <c r="G16" s="109" t="s">
        <v>97</v>
      </c>
      <c r="H16" s="31" t="s">
        <v>10</v>
      </c>
      <c r="I16" s="40"/>
      <c r="J16" s="41"/>
      <c r="K16" s="42"/>
      <c r="L16" s="43"/>
      <c r="M16" s="41">
        <v>620</v>
      </c>
      <c r="N16" s="42"/>
      <c r="O16" s="27">
        <f t="shared" si="0"/>
        <v>620</v>
      </c>
      <c r="P16" s="168">
        <f>O17/O16*100</f>
        <v>87.258064516129025</v>
      </c>
      <c r="Q16" s="59">
        <v>54784.388666666673</v>
      </c>
      <c r="R16" s="60">
        <v>54784.388666666673</v>
      </c>
      <c r="S16" s="60">
        <v>54784.388666666673</v>
      </c>
      <c r="T16" s="60">
        <v>54784.388666666673</v>
      </c>
      <c r="U16" s="60">
        <v>54784.388666666673</v>
      </c>
      <c r="V16" s="60">
        <v>54784.388666666673</v>
      </c>
      <c r="W16" s="69">
        <f t="shared" si="1"/>
        <v>328706.33200000005</v>
      </c>
      <c r="X16" s="166">
        <f>W17/W16*100</f>
        <v>100</v>
      </c>
    </row>
    <row r="17" spans="1:26" ht="108" customHeight="1" thickBot="1" x14ac:dyDescent="0.3">
      <c r="A17" s="177"/>
      <c r="B17" s="93"/>
      <c r="C17" s="91"/>
      <c r="D17" s="204"/>
      <c r="E17" s="106"/>
      <c r="F17" s="118"/>
      <c r="G17" s="110"/>
      <c r="H17" s="32" t="s">
        <v>11</v>
      </c>
      <c r="I17" s="44"/>
      <c r="J17" s="45">
        <v>0</v>
      </c>
      <c r="K17" s="46"/>
      <c r="L17" s="44"/>
      <c r="M17" s="45">
        <v>541</v>
      </c>
      <c r="N17" s="46"/>
      <c r="O17" s="28">
        <f t="shared" si="0"/>
        <v>541</v>
      </c>
      <c r="P17" s="169"/>
      <c r="Q17" s="59">
        <v>54784.388666666673</v>
      </c>
      <c r="R17" s="60">
        <v>54784.388666666673</v>
      </c>
      <c r="S17" s="60">
        <v>54784.388666666673</v>
      </c>
      <c r="T17" s="60">
        <v>54784.388666666673</v>
      </c>
      <c r="U17" s="60">
        <v>54784.388666666673</v>
      </c>
      <c r="V17" s="60">
        <v>54784.388666666673</v>
      </c>
      <c r="W17" s="69">
        <f t="shared" si="1"/>
        <v>328706.33200000005</v>
      </c>
      <c r="X17" s="167"/>
    </row>
    <row r="18" spans="1:26" ht="93.6" customHeight="1" thickBot="1" x14ac:dyDescent="0.3">
      <c r="A18" s="176">
        <v>3</v>
      </c>
      <c r="B18" s="92" t="s">
        <v>36</v>
      </c>
      <c r="C18" s="90" t="s">
        <v>60</v>
      </c>
      <c r="D18" s="203"/>
      <c r="E18" s="105" t="s">
        <v>20</v>
      </c>
      <c r="F18" s="117" t="s">
        <v>44</v>
      </c>
      <c r="G18" s="103" t="s">
        <v>52</v>
      </c>
      <c r="H18" s="31" t="s">
        <v>10</v>
      </c>
      <c r="I18" s="47"/>
      <c r="J18" s="48"/>
      <c r="K18" s="49"/>
      <c r="L18" s="50">
        <v>85</v>
      </c>
      <c r="M18" s="48"/>
      <c r="N18" s="49"/>
      <c r="O18" s="27">
        <f t="shared" si="0"/>
        <v>85</v>
      </c>
      <c r="P18" s="88">
        <f>O19/O18*100</f>
        <v>100</v>
      </c>
      <c r="Q18" s="33">
        <v>54784.388666666673</v>
      </c>
      <c r="R18" s="33">
        <v>54784.388666666673</v>
      </c>
      <c r="S18" s="33">
        <v>54784.388666666673</v>
      </c>
      <c r="T18" s="33">
        <v>54784.388666666673</v>
      </c>
      <c r="U18" s="33">
        <v>54784.388666666673</v>
      </c>
      <c r="V18" s="33">
        <v>54784.388666666673</v>
      </c>
      <c r="W18" s="69">
        <f t="shared" si="1"/>
        <v>328706.33200000005</v>
      </c>
      <c r="X18" s="166">
        <f>W19/W18*100</f>
        <v>100</v>
      </c>
    </row>
    <row r="19" spans="1:26" ht="151.5" customHeight="1" thickBot="1" x14ac:dyDescent="0.3">
      <c r="A19" s="177"/>
      <c r="B19" s="93"/>
      <c r="C19" s="91"/>
      <c r="D19" s="204"/>
      <c r="E19" s="106"/>
      <c r="F19" s="118"/>
      <c r="G19" s="104"/>
      <c r="H19" s="32" t="s">
        <v>11</v>
      </c>
      <c r="I19" s="51"/>
      <c r="J19" s="52"/>
      <c r="K19" s="53"/>
      <c r="L19" s="51">
        <v>85</v>
      </c>
      <c r="M19" s="52"/>
      <c r="N19" s="53"/>
      <c r="O19" s="28">
        <f t="shared" si="0"/>
        <v>85</v>
      </c>
      <c r="P19" s="89"/>
      <c r="Q19" s="33">
        <v>54784.388666666673</v>
      </c>
      <c r="R19" s="33">
        <v>54784.388666666673</v>
      </c>
      <c r="S19" s="33">
        <v>54784.388666666673</v>
      </c>
      <c r="T19" s="33">
        <v>54784.388666666673</v>
      </c>
      <c r="U19" s="33">
        <v>54784.388666666673</v>
      </c>
      <c r="V19" s="33">
        <v>54784.388666666673</v>
      </c>
      <c r="W19" s="69">
        <f t="shared" si="1"/>
        <v>328706.33200000005</v>
      </c>
      <c r="X19" s="167"/>
    </row>
    <row r="20" spans="1:26" ht="84.6" customHeight="1" thickBot="1" x14ac:dyDescent="0.3">
      <c r="A20" s="176">
        <v>4</v>
      </c>
      <c r="B20" s="92" t="s">
        <v>15</v>
      </c>
      <c r="C20" s="90" t="s">
        <v>31</v>
      </c>
      <c r="D20" s="115"/>
      <c r="E20" s="201" t="s">
        <v>21</v>
      </c>
      <c r="F20" s="117" t="s">
        <v>45</v>
      </c>
      <c r="G20" s="103" t="s">
        <v>53</v>
      </c>
      <c r="H20" s="31" t="s">
        <v>10</v>
      </c>
      <c r="I20" s="40">
        <v>1</v>
      </c>
      <c r="J20" s="41"/>
      <c r="K20" s="42">
        <v>1</v>
      </c>
      <c r="L20" s="43"/>
      <c r="M20" s="41">
        <v>1</v>
      </c>
      <c r="N20" s="42"/>
      <c r="O20" s="27">
        <f t="shared" si="0"/>
        <v>3</v>
      </c>
      <c r="P20" s="88">
        <f>O21/O20*100</f>
        <v>66.666666666666657</v>
      </c>
      <c r="Q20" s="33">
        <v>54784.388666666673</v>
      </c>
      <c r="R20" s="33">
        <v>54784.388666666673</v>
      </c>
      <c r="S20" s="33">
        <v>54784.388666666673</v>
      </c>
      <c r="T20" s="33">
        <v>54784.388666666673</v>
      </c>
      <c r="U20" s="33">
        <v>54784.388666666673</v>
      </c>
      <c r="V20" s="33">
        <v>54784.388666666673</v>
      </c>
      <c r="W20" s="69">
        <f t="shared" si="1"/>
        <v>328706.33200000005</v>
      </c>
      <c r="X20" s="166">
        <f>W21/W20*100</f>
        <v>66.666666666666657</v>
      </c>
    </row>
    <row r="21" spans="1:26" ht="88.9" customHeight="1" thickBot="1" x14ac:dyDescent="0.3">
      <c r="A21" s="177"/>
      <c r="B21" s="93"/>
      <c r="C21" s="91"/>
      <c r="D21" s="116"/>
      <c r="E21" s="202"/>
      <c r="F21" s="118"/>
      <c r="G21" s="104"/>
      <c r="H21" s="32" t="s">
        <v>11</v>
      </c>
      <c r="I21" s="44">
        <v>1</v>
      </c>
      <c r="J21" s="45"/>
      <c r="K21" s="46">
        <v>1</v>
      </c>
      <c r="L21" s="44"/>
      <c r="M21" s="45">
        <v>0</v>
      </c>
      <c r="N21" s="46"/>
      <c r="O21" s="28">
        <f t="shared" si="0"/>
        <v>2</v>
      </c>
      <c r="P21" s="89"/>
      <c r="Q21" s="33">
        <v>54784.388666666673</v>
      </c>
      <c r="R21" s="33">
        <v>54784.388666666673</v>
      </c>
      <c r="S21" s="33">
        <v>54784.388666666673</v>
      </c>
      <c r="T21" s="33">
        <v>54784.388666666673</v>
      </c>
      <c r="U21" s="33">
        <v>0</v>
      </c>
      <c r="V21" s="33">
        <v>0</v>
      </c>
      <c r="W21" s="69">
        <f t="shared" si="1"/>
        <v>219137.55466666669</v>
      </c>
      <c r="X21" s="167"/>
    </row>
    <row r="22" spans="1:26" ht="76.150000000000006" customHeight="1" thickBot="1" x14ac:dyDescent="0.3">
      <c r="A22" s="176">
        <v>5</v>
      </c>
      <c r="B22" s="92" t="s">
        <v>15</v>
      </c>
      <c r="C22" s="90" t="s">
        <v>61</v>
      </c>
      <c r="D22" s="203"/>
      <c r="E22" s="105" t="s">
        <v>38</v>
      </c>
      <c r="F22" s="117" t="s">
        <v>46</v>
      </c>
      <c r="G22" s="103" t="s">
        <v>54</v>
      </c>
      <c r="H22" s="31" t="s">
        <v>10</v>
      </c>
      <c r="I22" s="47">
        <v>37</v>
      </c>
      <c r="J22" s="48"/>
      <c r="K22" s="49">
        <v>37</v>
      </c>
      <c r="L22" s="50"/>
      <c r="M22" s="54">
        <v>37</v>
      </c>
      <c r="N22" s="55"/>
      <c r="O22" s="27">
        <f t="shared" si="0"/>
        <v>111</v>
      </c>
      <c r="P22" s="111">
        <f>O23/O22*100</f>
        <v>93.693693693693689</v>
      </c>
      <c r="Q22" s="33">
        <v>54784.388666666673</v>
      </c>
      <c r="R22" s="33">
        <v>54784.388666666673</v>
      </c>
      <c r="S22" s="33">
        <v>54784.388666666673</v>
      </c>
      <c r="T22" s="33">
        <v>54784.388666666673</v>
      </c>
      <c r="U22" s="33">
        <v>54784.388666666673</v>
      </c>
      <c r="V22" s="33">
        <v>54784.388666666673</v>
      </c>
      <c r="W22" s="69">
        <f t="shared" si="1"/>
        <v>328706.33200000005</v>
      </c>
      <c r="X22" s="166">
        <f>W23/W22*100</f>
        <v>100</v>
      </c>
    </row>
    <row r="23" spans="1:26" ht="73.5" customHeight="1" thickBot="1" x14ac:dyDescent="0.3">
      <c r="A23" s="177"/>
      <c r="B23" s="93"/>
      <c r="C23" s="91"/>
      <c r="D23" s="204"/>
      <c r="E23" s="106"/>
      <c r="F23" s="118"/>
      <c r="G23" s="104"/>
      <c r="H23" s="32" t="s">
        <v>11</v>
      </c>
      <c r="I23" s="44">
        <v>35</v>
      </c>
      <c r="J23" s="45">
        <v>0</v>
      </c>
      <c r="K23" s="46">
        <v>35</v>
      </c>
      <c r="L23" s="44"/>
      <c r="M23" s="45">
        <v>34</v>
      </c>
      <c r="N23" s="46"/>
      <c r="O23" s="28">
        <f t="shared" si="0"/>
        <v>104</v>
      </c>
      <c r="P23" s="112"/>
      <c r="Q23" s="33">
        <v>54784.388666666673</v>
      </c>
      <c r="R23" s="33">
        <v>54784.388666666673</v>
      </c>
      <c r="S23" s="33">
        <v>54784.388666666673</v>
      </c>
      <c r="T23" s="33">
        <v>54784.388666666673</v>
      </c>
      <c r="U23" s="33">
        <v>54784.388666666673</v>
      </c>
      <c r="V23" s="33">
        <v>54784.388666666673</v>
      </c>
      <c r="W23" s="69">
        <f t="shared" si="1"/>
        <v>328706.33200000005</v>
      </c>
      <c r="X23" s="167"/>
    </row>
    <row r="24" spans="1:26" ht="80.25" customHeight="1" thickBot="1" x14ac:dyDescent="0.3">
      <c r="A24" s="176">
        <v>6</v>
      </c>
      <c r="B24" s="92" t="s">
        <v>36</v>
      </c>
      <c r="C24" s="101" t="s">
        <v>13</v>
      </c>
      <c r="D24" s="193"/>
      <c r="E24" s="99" t="s">
        <v>22</v>
      </c>
      <c r="F24" s="199" t="s">
        <v>47</v>
      </c>
      <c r="G24" s="103" t="s">
        <v>32</v>
      </c>
      <c r="H24" s="31" t="s">
        <v>10</v>
      </c>
      <c r="I24" s="40">
        <v>0</v>
      </c>
      <c r="J24" s="41"/>
      <c r="K24" s="42">
        <v>600</v>
      </c>
      <c r="L24" s="43"/>
      <c r="M24" s="41"/>
      <c r="N24" s="42"/>
      <c r="O24" s="27">
        <f t="shared" si="0"/>
        <v>600</v>
      </c>
      <c r="P24" s="113">
        <f>O25/O24*100</f>
        <v>85.333333333333343</v>
      </c>
      <c r="Q24" s="33">
        <f t="shared" ref="Q24:V31" si="2">255501.29/6</f>
        <v>42583.548333333332</v>
      </c>
      <c r="R24" s="33">
        <f t="shared" si="2"/>
        <v>42583.548333333332</v>
      </c>
      <c r="S24" s="33">
        <f t="shared" si="2"/>
        <v>42583.548333333332</v>
      </c>
      <c r="T24" s="33">
        <f t="shared" si="2"/>
        <v>42583.548333333332</v>
      </c>
      <c r="U24" s="33">
        <f t="shared" si="2"/>
        <v>42583.548333333332</v>
      </c>
      <c r="V24" s="33">
        <f t="shared" si="2"/>
        <v>42583.548333333332</v>
      </c>
      <c r="W24" s="69">
        <f t="shared" si="1"/>
        <v>255501.29</v>
      </c>
      <c r="X24" s="166">
        <f>W25/W24*100</f>
        <v>100</v>
      </c>
    </row>
    <row r="25" spans="1:26" ht="70.5" customHeight="1" thickBot="1" x14ac:dyDescent="0.3">
      <c r="A25" s="177"/>
      <c r="B25" s="93"/>
      <c r="C25" s="102"/>
      <c r="D25" s="194"/>
      <c r="E25" s="100"/>
      <c r="F25" s="200"/>
      <c r="G25" s="104"/>
      <c r="H25" s="32" t="s">
        <v>11</v>
      </c>
      <c r="I25" s="51">
        <v>0</v>
      </c>
      <c r="J25" s="52">
        <v>0</v>
      </c>
      <c r="K25" s="53"/>
      <c r="L25" s="51"/>
      <c r="M25" s="52">
        <v>512</v>
      </c>
      <c r="N25" s="53"/>
      <c r="O25" s="27">
        <f t="shared" si="0"/>
        <v>512</v>
      </c>
      <c r="P25" s="114"/>
      <c r="Q25" s="33">
        <f t="shared" si="2"/>
        <v>42583.548333333332</v>
      </c>
      <c r="R25" s="33">
        <f t="shared" si="2"/>
        <v>42583.548333333332</v>
      </c>
      <c r="S25" s="33">
        <f t="shared" si="2"/>
        <v>42583.548333333332</v>
      </c>
      <c r="T25" s="33">
        <f t="shared" si="2"/>
        <v>42583.548333333332</v>
      </c>
      <c r="U25" s="33">
        <f t="shared" si="2"/>
        <v>42583.548333333332</v>
      </c>
      <c r="V25" s="33">
        <f t="shared" si="2"/>
        <v>42583.548333333332</v>
      </c>
      <c r="W25" s="69">
        <f t="shared" si="1"/>
        <v>255501.29</v>
      </c>
      <c r="X25" s="167"/>
    </row>
    <row r="26" spans="1:26" ht="86.45" customHeight="1" thickBot="1" x14ac:dyDescent="0.3">
      <c r="A26" s="176">
        <v>7</v>
      </c>
      <c r="B26" s="92" t="s">
        <v>15</v>
      </c>
      <c r="C26" s="101" t="s">
        <v>72</v>
      </c>
      <c r="D26" s="193"/>
      <c r="E26" s="99" t="s">
        <v>23</v>
      </c>
      <c r="F26" s="199" t="s">
        <v>73</v>
      </c>
      <c r="G26" s="103" t="s">
        <v>74</v>
      </c>
      <c r="H26" s="31" t="s">
        <v>10</v>
      </c>
      <c r="I26" s="40">
        <v>60</v>
      </c>
      <c r="J26" s="41"/>
      <c r="K26" s="42">
        <v>50</v>
      </c>
      <c r="L26" s="43"/>
      <c r="M26" s="41">
        <v>70</v>
      </c>
      <c r="N26" s="42"/>
      <c r="O26" s="27">
        <f t="shared" ref="O26:O53" si="3">I26+J26+L26+N26+K26+M26</f>
        <v>180</v>
      </c>
      <c r="P26" s="88">
        <f>O27/O26*100</f>
        <v>78.888888888888886</v>
      </c>
      <c r="Q26" s="33">
        <f t="shared" si="2"/>
        <v>42583.548333333332</v>
      </c>
      <c r="R26" s="33">
        <f t="shared" si="2"/>
        <v>42583.548333333332</v>
      </c>
      <c r="S26" s="33">
        <f t="shared" si="2"/>
        <v>42583.548333333332</v>
      </c>
      <c r="T26" s="33">
        <f t="shared" si="2"/>
        <v>42583.548333333332</v>
      </c>
      <c r="U26" s="33">
        <f t="shared" si="2"/>
        <v>42583.548333333332</v>
      </c>
      <c r="V26" s="33">
        <f t="shared" si="2"/>
        <v>42583.548333333332</v>
      </c>
      <c r="W26" s="69">
        <f t="shared" si="1"/>
        <v>255501.29</v>
      </c>
      <c r="X26" s="166">
        <f>W27/W26*100</f>
        <v>100</v>
      </c>
    </row>
    <row r="27" spans="1:26" ht="78.599999999999994" customHeight="1" thickBot="1" x14ac:dyDescent="0.3">
      <c r="A27" s="177"/>
      <c r="B27" s="93"/>
      <c r="C27" s="102"/>
      <c r="D27" s="194"/>
      <c r="E27" s="100"/>
      <c r="F27" s="200"/>
      <c r="G27" s="104"/>
      <c r="H27" s="32" t="s">
        <v>11</v>
      </c>
      <c r="I27" s="44">
        <v>48</v>
      </c>
      <c r="J27" s="45"/>
      <c r="K27" s="46">
        <v>47</v>
      </c>
      <c r="L27" s="44"/>
      <c r="M27" s="45">
        <v>47</v>
      </c>
      <c r="N27" s="46"/>
      <c r="O27" s="28">
        <f t="shared" si="3"/>
        <v>142</v>
      </c>
      <c r="P27" s="89"/>
      <c r="Q27" s="33">
        <f t="shared" si="2"/>
        <v>42583.548333333332</v>
      </c>
      <c r="R27" s="33">
        <f t="shared" si="2"/>
        <v>42583.548333333332</v>
      </c>
      <c r="S27" s="33">
        <f t="shared" si="2"/>
        <v>42583.548333333332</v>
      </c>
      <c r="T27" s="33">
        <f t="shared" si="2"/>
        <v>42583.548333333332</v>
      </c>
      <c r="U27" s="33">
        <f t="shared" si="2"/>
        <v>42583.548333333332</v>
      </c>
      <c r="V27" s="33">
        <f t="shared" si="2"/>
        <v>42583.548333333332</v>
      </c>
      <c r="W27" s="69">
        <f t="shared" si="1"/>
        <v>255501.29</v>
      </c>
      <c r="X27" s="167"/>
    </row>
    <row r="28" spans="1:26" ht="75" customHeight="1" thickBot="1" x14ac:dyDescent="0.3">
      <c r="A28" s="176">
        <v>8</v>
      </c>
      <c r="B28" s="92" t="s">
        <v>15</v>
      </c>
      <c r="C28" s="101" t="s">
        <v>76</v>
      </c>
      <c r="D28" s="193"/>
      <c r="E28" s="99" t="s">
        <v>24</v>
      </c>
      <c r="F28" s="199" t="s">
        <v>90</v>
      </c>
      <c r="G28" s="103" t="s">
        <v>75</v>
      </c>
      <c r="H28" s="29" t="s">
        <v>10</v>
      </c>
      <c r="I28" s="40"/>
      <c r="J28" s="41"/>
      <c r="K28" s="42">
        <v>85</v>
      </c>
      <c r="L28" s="43"/>
      <c r="M28" s="41">
        <v>85</v>
      </c>
      <c r="N28" s="49"/>
      <c r="O28" s="25">
        <f t="shared" si="3"/>
        <v>170</v>
      </c>
      <c r="P28" s="168">
        <f>O29/O28*100</f>
        <v>87.058823529411768</v>
      </c>
      <c r="Q28" s="59">
        <f t="shared" si="2"/>
        <v>42583.548333333332</v>
      </c>
      <c r="R28" s="60">
        <f t="shared" si="2"/>
        <v>42583.548333333332</v>
      </c>
      <c r="S28" s="60">
        <f t="shared" si="2"/>
        <v>42583.548333333332</v>
      </c>
      <c r="T28" s="60">
        <f t="shared" si="2"/>
        <v>42583.548333333332</v>
      </c>
      <c r="U28" s="60">
        <f t="shared" si="2"/>
        <v>42583.548333333332</v>
      </c>
      <c r="V28" s="60">
        <f t="shared" si="2"/>
        <v>42583.548333333332</v>
      </c>
      <c r="W28" s="69">
        <f t="shared" si="1"/>
        <v>255501.29</v>
      </c>
      <c r="X28" s="166">
        <f>W29/W28*100</f>
        <v>100</v>
      </c>
    </row>
    <row r="29" spans="1:26" ht="99" customHeight="1" thickBot="1" x14ac:dyDescent="0.3">
      <c r="A29" s="177"/>
      <c r="B29" s="93"/>
      <c r="C29" s="102"/>
      <c r="D29" s="194"/>
      <c r="E29" s="100"/>
      <c r="F29" s="200"/>
      <c r="G29" s="104"/>
      <c r="H29" s="30" t="s">
        <v>11</v>
      </c>
      <c r="I29" s="44">
        <v>0</v>
      </c>
      <c r="J29" s="45"/>
      <c r="K29" s="46">
        <v>63</v>
      </c>
      <c r="L29" s="44"/>
      <c r="M29" s="45">
        <v>85</v>
      </c>
      <c r="N29" s="46"/>
      <c r="O29" s="26">
        <f t="shared" si="3"/>
        <v>148</v>
      </c>
      <c r="P29" s="169"/>
      <c r="Q29" s="59">
        <f t="shared" si="2"/>
        <v>42583.548333333332</v>
      </c>
      <c r="R29" s="60">
        <f t="shared" si="2"/>
        <v>42583.548333333332</v>
      </c>
      <c r="S29" s="60">
        <f t="shared" si="2"/>
        <v>42583.548333333332</v>
      </c>
      <c r="T29" s="60">
        <f t="shared" si="2"/>
        <v>42583.548333333332</v>
      </c>
      <c r="U29" s="60">
        <f t="shared" si="2"/>
        <v>42583.548333333332</v>
      </c>
      <c r="V29" s="60">
        <f t="shared" si="2"/>
        <v>42583.548333333332</v>
      </c>
      <c r="W29" s="69">
        <f t="shared" si="1"/>
        <v>255501.29</v>
      </c>
      <c r="X29" s="167"/>
    </row>
    <row r="30" spans="1:26" ht="102.75" customHeight="1" thickBot="1" x14ac:dyDescent="0.3">
      <c r="A30" s="176">
        <v>9</v>
      </c>
      <c r="B30" s="92" t="s">
        <v>15</v>
      </c>
      <c r="C30" s="101" t="s">
        <v>62</v>
      </c>
      <c r="D30" s="193"/>
      <c r="E30" s="105" t="s">
        <v>39</v>
      </c>
      <c r="F30" s="199" t="s">
        <v>48</v>
      </c>
      <c r="G30" s="103" t="s">
        <v>55</v>
      </c>
      <c r="H30" s="31" t="s">
        <v>10</v>
      </c>
      <c r="I30" s="40">
        <v>30</v>
      </c>
      <c r="J30" s="41"/>
      <c r="K30" s="42">
        <v>30</v>
      </c>
      <c r="L30" s="43"/>
      <c r="M30" s="41">
        <v>30</v>
      </c>
      <c r="N30" s="42"/>
      <c r="O30" s="27">
        <f t="shared" si="3"/>
        <v>90</v>
      </c>
      <c r="P30" s="168">
        <f t="shared" ref="P30" si="4">O31/O30*100</f>
        <v>83.333333333333343</v>
      </c>
      <c r="Q30" s="59">
        <f t="shared" si="2"/>
        <v>42583.548333333332</v>
      </c>
      <c r="R30" s="60">
        <f t="shared" si="2"/>
        <v>42583.548333333332</v>
      </c>
      <c r="S30" s="60">
        <f t="shared" si="2"/>
        <v>42583.548333333332</v>
      </c>
      <c r="T30" s="60">
        <f t="shared" si="2"/>
        <v>42583.548333333332</v>
      </c>
      <c r="U30" s="60">
        <f t="shared" si="2"/>
        <v>42583.548333333332</v>
      </c>
      <c r="V30" s="60">
        <f t="shared" si="2"/>
        <v>42583.548333333332</v>
      </c>
      <c r="W30" s="69">
        <f t="shared" si="1"/>
        <v>255501.29</v>
      </c>
      <c r="X30" s="166">
        <f>W31/W30*100</f>
        <v>100</v>
      </c>
      <c r="Y30" s="14"/>
    </row>
    <row r="31" spans="1:26" ht="111" customHeight="1" thickBot="1" x14ac:dyDescent="0.3">
      <c r="A31" s="177"/>
      <c r="B31" s="93"/>
      <c r="C31" s="102"/>
      <c r="D31" s="194"/>
      <c r="E31" s="106"/>
      <c r="F31" s="200"/>
      <c r="G31" s="104"/>
      <c r="H31" s="32" t="s">
        <v>11</v>
      </c>
      <c r="I31" s="44">
        <v>16</v>
      </c>
      <c r="J31" s="45"/>
      <c r="K31" s="46">
        <v>20</v>
      </c>
      <c r="L31" s="44"/>
      <c r="M31" s="45">
        <v>39</v>
      </c>
      <c r="N31" s="46"/>
      <c r="O31" s="28">
        <f t="shared" si="3"/>
        <v>75</v>
      </c>
      <c r="P31" s="169"/>
      <c r="Q31" s="59">
        <f t="shared" si="2"/>
        <v>42583.548333333332</v>
      </c>
      <c r="R31" s="60">
        <f t="shared" si="2"/>
        <v>42583.548333333332</v>
      </c>
      <c r="S31" s="60">
        <f t="shared" si="2"/>
        <v>42583.548333333332</v>
      </c>
      <c r="T31" s="60">
        <f t="shared" si="2"/>
        <v>42583.548333333332</v>
      </c>
      <c r="U31" s="60">
        <f t="shared" si="2"/>
        <v>42583.548333333332</v>
      </c>
      <c r="V31" s="60">
        <f t="shared" si="2"/>
        <v>42583.548333333332</v>
      </c>
      <c r="W31" s="69">
        <f t="shared" si="1"/>
        <v>255501.29</v>
      </c>
      <c r="X31" s="167"/>
    </row>
    <row r="32" spans="1:26" ht="71.45" customHeight="1" thickBot="1" x14ac:dyDescent="0.3">
      <c r="A32" s="176">
        <v>10</v>
      </c>
      <c r="B32" s="92" t="s">
        <v>17</v>
      </c>
      <c r="C32" s="97" t="s">
        <v>63</v>
      </c>
      <c r="D32" s="195"/>
      <c r="E32" s="99" t="s">
        <v>25</v>
      </c>
      <c r="F32" s="199" t="s">
        <v>14</v>
      </c>
      <c r="G32" s="103" t="s">
        <v>77</v>
      </c>
      <c r="H32" s="31" t="s">
        <v>10</v>
      </c>
      <c r="I32" s="47">
        <v>2</v>
      </c>
      <c r="J32" s="48">
        <v>2</v>
      </c>
      <c r="K32" s="49">
        <v>2</v>
      </c>
      <c r="L32" s="50">
        <v>2</v>
      </c>
      <c r="M32" s="48">
        <v>2</v>
      </c>
      <c r="N32" s="49">
        <v>2</v>
      </c>
      <c r="O32" s="27">
        <f t="shared" si="3"/>
        <v>12</v>
      </c>
      <c r="P32" s="168">
        <f t="shared" ref="P32" si="5">O33/O32*100</f>
        <v>108.33333333333333</v>
      </c>
      <c r="Q32" s="59">
        <f>426182.96/6</f>
        <v>71030.493333333332</v>
      </c>
      <c r="R32" s="60">
        <f t="shared" ref="R32:V37" si="6">426182.96/6</f>
        <v>71030.493333333332</v>
      </c>
      <c r="S32" s="60">
        <f t="shared" si="6"/>
        <v>71030.493333333332</v>
      </c>
      <c r="T32" s="60">
        <f t="shared" si="6"/>
        <v>71030.493333333332</v>
      </c>
      <c r="U32" s="60">
        <f t="shared" si="6"/>
        <v>71030.493333333332</v>
      </c>
      <c r="V32" s="60">
        <f t="shared" si="6"/>
        <v>71030.493333333332</v>
      </c>
      <c r="W32" s="69">
        <f t="shared" si="1"/>
        <v>426182.96</v>
      </c>
      <c r="X32" s="166">
        <f>W33/W32*100</f>
        <v>100</v>
      </c>
      <c r="Z32" s="14"/>
    </row>
    <row r="33" spans="1:26" ht="95.25" customHeight="1" thickBot="1" x14ac:dyDescent="0.3">
      <c r="A33" s="177"/>
      <c r="B33" s="93"/>
      <c r="C33" s="98"/>
      <c r="D33" s="196"/>
      <c r="E33" s="100"/>
      <c r="F33" s="200"/>
      <c r="G33" s="104"/>
      <c r="H33" s="32" t="s">
        <v>11</v>
      </c>
      <c r="I33" s="44">
        <v>2</v>
      </c>
      <c r="J33" s="45">
        <v>3</v>
      </c>
      <c r="K33" s="46">
        <v>2</v>
      </c>
      <c r="L33" s="44">
        <v>2</v>
      </c>
      <c r="M33" s="45">
        <v>2</v>
      </c>
      <c r="N33" s="46">
        <v>2</v>
      </c>
      <c r="O33" s="28">
        <f t="shared" si="3"/>
        <v>13</v>
      </c>
      <c r="P33" s="169"/>
      <c r="Q33" s="59">
        <f>426182.96/6</f>
        <v>71030.493333333332</v>
      </c>
      <c r="R33" s="60">
        <f t="shared" si="6"/>
        <v>71030.493333333332</v>
      </c>
      <c r="S33" s="60">
        <f t="shared" si="6"/>
        <v>71030.493333333332</v>
      </c>
      <c r="T33" s="60">
        <f t="shared" si="6"/>
        <v>71030.493333333332</v>
      </c>
      <c r="U33" s="60">
        <f t="shared" si="6"/>
        <v>71030.493333333332</v>
      </c>
      <c r="V33" s="60">
        <f t="shared" si="6"/>
        <v>71030.493333333332</v>
      </c>
      <c r="W33" s="69">
        <f t="shared" si="1"/>
        <v>426182.96</v>
      </c>
      <c r="X33" s="167"/>
    </row>
    <row r="34" spans="1:26" ht="116.45" customHeight="1" thickBot="1" x14ac:dyDescent="0.3">
      <c r="A34" s="176">
        <v>11</v>
      </c>
      <c r="B34" s="92" t="s">
        <v>17</v>
      </c>
      <c r="C34" s="101" t="s">
        <v>64</v>
      </c>
      <c r="D34" s="193"/>
      <c r="E34" s="99" t="s">
        <v>26</v>
      </c>
      <c r="F34" s="197" t="s">
        <v>49</v>
      </c>
      <c r="G34" s="92" t="s">
        <v>78</v>
      </c>
      <c r="H34" s="31" t="s">
        <v>10</v>
      </c>
      <c r="I34" s="40"/>
      <c r="J34" s="41">
        <v>4</v>
      </c>
      <c r="K34" s="42">
        <v>5</v>
      </c>
      <c r="L34" s="43">
        <v>4</v>
      </c>
      <c r="M34" s="41"/>
      <c r="N34" s="42"/>
      <c r="O34" s="27">
        <f t="shared" si="3"/>
        <v>13</v>
      </c>
      <c r="P34" s="168">
        <f t="shared" ref="P34" si="7">O35/O34*100</f>
        <v>92.307692307692307</v>
      </c>
      <c r="Q34" s="59">
        <f t="shared" ref="Q34:Q37" si="8">426182.96/6</f>
        <v>71030.493333333332</v>
      </c>
      <c r="R34" s="60">
        <f t="shared" si="6"/>
        <v>71030.493333333332</v>
      </c>
      <c r="S34" s="60">
        <f t="shared" si="6"/>
        <v>71030.493333333332</v>
      </c>
      <c r="T34" s="60">
        <f t="shared" si="6"/>
        <v>71030.493333333332</v>
      </c>
      <c r="U34" s="60">
        <f t="shared" si="6"/>
        <v>71030.493333333332</v>
      </c>
      <c r="V34" s="60">
        <f t="shared" si="6"/>
        <v>71030.493333333332</v>
      </c>
      <c r="W34" s="69">
        <f t="shared" si="1"/>
        <v>426182.96</v>
      </c>
      <c r="X34" s="166">
        <f>W35/W34*100</f>
        <v>100</v>
      </c>
    </row>
    <row r="35" spans="1:26" ht="106.9" customHeight="1" thickBot="1" x14ac:dyDescent="0.3">
      <c r="A35" s="177"/>
      <c r="B35" s="93"/>
      <c r="C35" s="102"/>
      <c r="D35" s="194"/>
      <c r="E35" s="100"/>
      <c r="F35" s="198"/>
      <c r="G35" s="93"/>
      <c r="H35" s="32" t="s">
        <v>11</v>
      </c>
      <c r="I35" s="44"/>
      <c r="J35" s="45">
        <v>3</v>
      </c>
      <c r="K35" s="46">
        <v>5</v>
      </c>
      <c r="L35" s="44">
        <v>4</v>
      </c>
      <c r="M35" s="45"/>
      <c r="N35" s="46"/>
      <c r="O35" s="28">
        <f t="shared" si="3"/>
        <v>12</v>
      </c>
      <c r="P35" s="169"/>
      <c r="Q35" s="59">
        <f t="shared" si="8"/>
        <v>71030.493333333332</v>
      </c>
      <c r="R35" s="60">
        <f t="shared" si="6"/>
        <v>71030.493333333332</v>
      </c>
      <c r="S35" s="60">
        <f t="shared" si="6"/>
        <v>71030.493333333332</v>
      </c>
      <c r="T35" s="60">
        <f t="shared" si="6"/>
        <v>71030.493333333332</v>
      </c>
      <c r="U35" s="60">
        <f t="shared" si="6"/>
        <v>71030.493333333332</v>
      </c>
      <c r="V35" s="60">
        <f t="shared" si="6"/>
        <v>71030.493333333332</v>
      </c>
      <c r="W35" s="69">
        <f t="shared" si="1"/>
        <v>426182.96</v>
      </c>
      <c r="X35" s="167"/>
    </row>
    <row r="36" spans="1:26" ht="146.25" customHeight="1" thickBot="1" x14ac:dyDescent="0.3">
      <c r="A36" s="176">
        <v>12</v>
      </c>
      <c r="B36" s="92" t="s">
        <v>17</v>
      </c>
      <c r="C36" s="101" t="s">
        <v>84</v>
      </c>
      <c r="D36" s="193"/>
      <c r="E36" s="99" t="s">
        <v>27</v>
      </c>
      <c r="F36" s="197" t="s">
        <v>91</v>
      </c>
      <c r="G36" s="109" t="s">
        <v>56</v>
      </c>
      <c r="H36" s="31" t="s">
        <v>10</v>
      </c>
      <c r="I36" s="47">
        <v>8</v>
      </c>
      <c r="J36" s="48">
        <v>8</v>
      </c>
      <c r="K36" s="49">
        <v>8</v>
      </c>
      <c r="L36" s="50">
        <v>8</v>
      </c>
      <c r="M36" s="48">
        <v>8</v>
      </c>
      <c r="N36" s="49">
        <v>8</v>
      </c>
      <c r="O36" s="27">
        <f t="shared" si="3"/>
        <v>48</v>
      </c>
      <c r="P36" s="168">
        <f>O37/O36*100</f>
        <v>100</v>
      </c>
      <c r="Q36" s="59">
        <f t="shared" si="8"/>
        <v>71030.493333333332</v>
      </c>
      <c r="R36" s="60">
        <f t="shared" si="6"/>
        <v>71030.493333333332</v>
      </c>
      <c r="S36" s="60">
        <f t="shared" si="6"/>
        <v>71030.493333333332</v>
      </c>
      <c r="T36" s="60">
        <f t="shared" si="6"/>
        <v>71030.493333333332</v>
      </c>
      <c r="U36" s="60">
        <f t="shared" si="6"/>
        <v>71030.493333333332</v>
      </c>
      <c r="V36" s="60">
        <f t="shared" si="6"/>
        <v>71030.493333333332</v>
      </c>
      <c r="W36" s="69">
        <f t="shared" si="1"/>
        <v>426182.96</v>
      </c>
      <c r="X36" s="166">
        <f>W37/W36*100</f>
        <v>100</v>
      </c>
      <c r="Y36" s="8"/>
      <c r="Z36" s="8"/>
    </row>
    <row r="37" spans="1:26" ht="189.75" customHeight="1" thickBot="1" x14ac:dyDescent="0.3">
      <c r="A37" s="177"/>
      <c r="B37" s="93"/>
      <c r="C37" s="102"/>
      <c r="D37" s="194"/>
      <c r="E37" s="100"/>
      <c r="F37" s="198"/>
      <c r="G37" s="110"/>
      <c r="H37" s="32" t="s">
        <v>11</v>
      </c>
      <c r="I37" s="56">
        <v>8</v>
      </c>
      <c r="J37" s="45">
        <v>8</v>
      </c>
      <c r="K37" s="46">
        <v>8</v>
      </c>
      <c r="L37" s="44">
        <v>8</v>
      </c>
      <c r="M37" s="45">
        <v>8</v>
      </c>
      <c r="N37" s="46">
        <v>8</v>
      </c>
      <c r="O37" s="28">
        <f t="shared" si="3"/>
        <v>48</v>
      </c>
      <c r="P37" s="169"/>
      <c r="Q37" s="59">
        <f t="shared" si="8"/>
        <v>71030.493333333332</v>
      </c>
      <c r="R37" s="60">
        <f t="shared" si="6"/>
        <v>71030.493333333332</v>
      </c>
      <c r="S37" s="60">
        <f t="shared" si="6"/>
        <v>71030.493333333332</v>
      </c>
      <c r="T37" s="60">
        <f t="shared" si="6"/>
        <v>71030.493333333332</v>
      </c>
      <c r="U37" s="60">
        <f t="shared" si="6"/>
        <v>71030.493333333332</v>
      </c>
      <c r="V37" s="60">
        <f t="shared" si="6"/>
        <v>71030.493333333332</v>
      </c>
      <c r="W37" s="69">
        <f t="shared" si="1"/>
        <v>426182.96</v>
      </c>
      <c r="X37" s="167"/>
      <c r="Y37" s="8"/>
      <c r="Z37" s="8"/>
    </row>
    <row r="38" spans="1:26" ht="91.5" customHeight="1" thickBot="1" x14ac:dyDescent="0.3">
      <c r="A38" s="176">
        <v>13</v>
      </c>
      <c r="B38" s="92" t="s">
        <v>37</v>
      </c>
      <c r="C38" s="97" t="s">
        <v>65</v>
      </c>
      <c r="D38" s="195"/>
      <c r="E38" s="99" t="s">
        <v>28</v>
      </c>
      <c r="F38" s="197" t="s">
        <v>50</v>
      </c>
      <c r="G38" s="109" t="s">
        <v>57</v>
      </c>
      <c r="H38" s="31" t="s">
        <v>10</v>
      </c>
      <c r="I38" s="40"/>
      <c r="J38" s="41">
        <v>1</v>
      </c>
      <c r="K38" s="42"/>
      <c r="L38" s="43">
        <v>1</v>
      </c>
      <c r="M38" s="41">
        <v>1</v>
      </c>
      <c r="N38" s="42"/>
      <c r="O38" s="27">
        <f t="shared" si="3"/>
        <v>3</v>
      </c>
      <c r="P38" s="168">
        <f t="shared" ref="P38" si="9">O39/O38*100</f>
        <v>100</v>
      </c>
      <c r="Q38" s="59">
        <f>256650.5/6</f>
        <v>42775.083333333336</v>
      </c>
      <c r="R38" s="60">
        <f t="shared" ref="R38:V41" si="10">256650.5/6</f>
        <v>42775.083333333336</v>
      </c>
      <c r="S38" s="60">
        <f t="shared" si="10"/>
        <v>42775.083333333336</v>
      </c>
      <c r="T38" s="60">
        <f t="shared" si="10"/>
        <v>42775.083333333336</v>
      </c>
      <c r="U38" s="60">
        <f t="shared" si="10"/>
        <v>42775.083333333336</v>
      </c>
      <c r="V38" s="60">
        <f t="shared" si="10"/>
        <v>42775.083333333336</v>
      </c>
      <c r="W38" s="69">
        <f t="shared" si="1"/>
        <v>256650.50000000003</v>
      </c>
      <c r="X38" s="166">
        <f>W39/W38*100</f>
        <v>99.999997402433792</v>
      </c>
      <c r="Y38" s="8"/>
      <c r="Z38" s="8"/>
    </row>
    <row r="39" spans="1:26" ht="97.5" customHeight="1" thickBot="1" x14ac:dyDescent="0.3">
      <c r="A39" s="177"/>
      <c r="B39" s="93"/>
      <c r="C39" s="98"/>
      <c r="D39" s="196"/>
      <c r="E39" s="100"/>
      <c r="F39" s="198"/>
      <c r="G39" s="110"/>
      <c r="H39" s="32" t="s">
        <v>11</v>
      </c>
      <c r="I39" s="44"/>
      <c r="J39" s="45">
        <v>1</v>
      </c>
      <c r="K39" s="46"/>
      <c r="L39" s="44">
        <v>1</v>
      </c>
      <c r="M39" s="45">
        <v>1</v>
      </c>
      <c r="N39" s="46"/>
      <c r="O39" s="28">
        <f t="shared" si="3"/>
        <v>3</v>
      </c>
      <c r="P39" s="169"/>
      <c r="Q39" s="129">
        <v>42775.08</v>
      </c>
      <c r="R39" s="62">
        <v>42775.08</v>
      </c>
      <c r="S39" s="60">
        <f t="shared" si="10"/>
        <v>42775.083333333336</v>
      </c>
      <c r="T39" s="60">
        <f t="shared" si="10"/>
        <v>42775.083333333336</v>
      </c>
      <c r="U39" s="60">
        <f t="shared" si="10"/>
        <v>42775.083333333336</v>
      </c>
      <c r="V39" s="60">
        <f t="shared" si="10"/>
        <v>42775.083333333336</v>
      </c>
      <c r="W39" s="69">
        <f t="shared" si="1"/>
        <v>256650.49333333338</v>
      </c>
      <c r="X39" s="167"/>
      <c r="Y39" s="9"/>
    </row>
    <row r="40" spans="1:26" ht="87" customHeight="1" thickBot="1" x14ac:dyDescent="0.3">
      <c r="A40" s="176">
        <v>14</v>
      </c>
      <c r="B40" s="92" t="s">
        <v>18</v>
      </c>
      <c r="C40" s="97" t="s">
        <v>66</v>
      </c>
      <c r="D40" s="195"/>
      <c r="E40" s="99" t="s">
        <v>40</v>
      </c>
      <c r="F40" s="197" t="s">
        <v>79</v>
      </c>
      <c r="G40" s="103" t="s">
        <v>80</v>
      </c>
      <c r="H40" s="31" t="s">
        <v>10</v>
      </c>
      <c r="I40" s="47"/>
      <c r="J40" s="48"/>
      <c r="K40" s="49">
        <v>2</v>
      </c>
      <c r="L40" s="50"/>
      <c r="M40" s="48"/>
      <c r="N40" s="49">
        <v>1</v>
      </c>
      <c r="O40" s="27">
        <f t="shared" si="3"/>
        <v>3</v>
      </c>
      <c r="P40" s="168">
        <f t="shared" ref="P40" si="11">O41/O40*100</f>
        <v>66.666666666666657</v>
      </c>
      <c r="Q40" s="59">
        <f>256650.5/6</f>
        <v>42775.083333333336</v>
      </c>
      <c r="R40" s="60">
        <f t="shared" si="10"/>
        <v>42775.083333333336</v>
      </c>
      <c r="S40" s="60">
        <f t="shared" si="10"/>
        <v>42775.083333333336</v>
      </c>
      <c r="T40" s="60">
        <f t="shared" si="10"/>
        <v>42775.083333333336</v>
      </c>
      <c r="U40" s="60">
        <f t="shared" si="10"/>
        <v>42775.083333333336</v>
      </c>
      <c r="V40" s="60">
        <f t="shared" si="10"/>
        <v>42775.083333333336</v>
      </c>
      <c r="W40" s="69">
        <f t="shared" si="1"/>
        <v>256650.50000000003</v>
      </c>
      <c r="X40" s="166">
        <f>W41/W40*100</f>
        <v>71.086381414933271</v>
      </c>
      <c r="Y40" s="34"/>
    </row>
    <row r="41" spans="1:26" ht="80.45" customHeight="1" thickBot="1" x14ac:dyDescent="0.3">
      <c r="A41" s="177"/>
      <c r="B41" s="93"/>
      <c r="C41" s="98"/>
      <c r="D41" s="196"/>
      <c r="E41" s="100"/>
      <c r="F41" s="198"/>
      <c r="G41" s="104"/>
      <c r="H41" s="32" t="s">
        <v>11</v>
      </c>
      <c r="I41" s="51"/>
      <c r="J41" s="52"/>
      <c r="K41" s="53">
        <v>2</v>
      </c>
      <c r="L41" s="51"/>
      <c r="M41" s="52"/>
      <c r="N41" s="53"/>
      <c r="O41" s="28">
        <f t="shared" si="3"/>
        <v>2</v>
      </c>
      <c r="P41" s="169"/>
      <c r="Q41" s="59">
        <f>256650.5/6</f>
        <v>42775.083333333336</v>
      </c>
      <c r="R41" s="60">
        <f>256650.5/6+11343.17</f>
        <v>54118.253333333334</v>
      </c>
      <c r="S41" s="60">
        <f>256650.5/6+0.05</f>
        <v>42775.133333333339</v>
      </c>
      <c r="T41" s="60">
        <f t="shared" si="10"/>
        <v>42775.083333333336</v>
      </c>
      <c r="U41" s="60">
        <v>0</v>
      </c>
      <c r="V41" s="60">
        <v>0</v>
      </c>
      <c r="W41" s="69">
        <f t="shared" si="1"/>
        <v>182443.55333333334</v>
      </c>
      <c r="X41" s="167"/>
    </row>
    <row r="42" spans="1:26" ht="90" customHeight="1" thickBot="1" x14ac:dyDescent="0.3">
      <c r="A42" s="176">
        <v>15</v>
      </c>
      <c r="B42" s="92" t="s">
        <v>18</v>
      </c>
      <c r="C42" s="97" t="s">
        <v>85</v>
      </c>
      <c r="D42" s="195"/>
      <c r="E42" s="99" t="s">
        <v>41</v>
      </c>
      <c r="F42" s="197" t="s">
        <v>81</v>
      </c>
      <c r="G42" s="103" t="s">
        <v>58</v>
      </c>
      <c r="H42" s="31" t="s">
        <v>10</v>
      </c>
      <c r="I42" s="40">
        <v>4</v>
      </c>
      <c r="J42" s="41">
        <v>4</v>
      </c>
      <c r="K42" s="42">
        <v>4</v>
      </c>
      <c r="L42" s="43">
        <v>4</v>
      </c>
      <c r="M42" s="41">
        <v>4</v>
      </c>
      <c r="N42" s="57">
        <v>4</v>
      </c>
      <c r="O42" s="27">
        <f t="shared" si="3"/>
        <v>24</v>
      </c>
      <c r="P42" s="88">
        <f t="shared" ref="P42" si="12">O43/O42*100</f>
        <v>100</v>
      </c>
      <c r="Q42" s="33">
        <f>7539317.9/6</f>
        <v>1256552.9833333334</v>
      </c>
      <c r="R42" s="33">
        <f>1256552.98</f>
        <v>1256552.98</v>
      </c>
      <c r="S42" s="33">
        <f t="shared" ref="S42:V43" si="13">7539317.9/6</f>
        <v>1256552.9833333334</v>
      </c>
      <c r="T42" s="33">
        <f t="shared" si="13"/>
        <v>1256552.9833333334</v>
      </c>
      <c r="U42" s="33">
        <f t="shared" si="13"/>
        <v>1256552.9833333334</v>
      </c>
      <c r="V42" s="63">
        <f t="shared" si="13"/>
        <v>1256552.9833333334</v>
      </c>
      <c r="W42" s="69">
        <f t="shared" si="1"/>
        <v>7539317.8966666665</v>
      </c>
      <c r="X42" s="166">
        <f>W43/W42*100</f>
        <v>146.8590652596742</v>
      </c>
      <c r="Z42" s="34"/>
    </row>
    <row r="43" spans="1:26" ht="84" customHeight="1" thickBot="1" x14ac:dyDescent="0.3">
      <c r="A43" s="177"/>
      <c r="B43" s="93"/>
      <c r="C43" s="98"/>
      <c r="D43" s="196"/>
      <c r="E43" s="100"/>
      <c r="F43" s="198"/>
      <c r="G43" s="104"/>
      <c r="H43" s="32" t="s">
        <v>11</v>
      </c>
      <c r="I43" s="44">
        <v>4</v>
      </c>
      <c r="J43" s="45">
        <v>4</v>
      </c>
      <c r="K43" s="46">
        <v>4</v>
      </c>
      <c r="L43" s="51">
        <v>4</v>
      </c>
      <c r="M43" s="52">
        <v>4</v>
      </c>
      <c r="N43" s="58">
        <v>4</v>
      </c>
      <c r="O43" s="28">
        <f t="shared" si="3"/>
        <v>24</v>
      </c>
      <c r="P43" s="89"/>
      <c r="Q43" s="33">
        <f>7539317.9/6</f>
        <v>1256552.9833333334</v>
      </c>
      <c r="R43" s="33">
        <f>1256552.98</f>
        <v>1256552.98</v>
      </c>
      <c r="S43" s="33">
        <f>7539317.9/6+61499.96+55158.81</f>
        <v>1373211.7533333334</v>
      </c>
      <c r="T43" s="33">
        <f>1256552.98333333+55158.81+55158.82+55158.81+55158.81+48213.2+48213.2+42775.08+54784.34+42775.08+48213.2+54784.39+0.07</f>
        <v>1816946.7933333302</v>
      </c>
      <c r="U43" s="33">
        <v>2684453.58</v>
      </c>
      <c r="V43" s="33">
        <v>2684453.7</v>
      </c>
      <c r="W43" s="69">
        <f t="shared" si="1"/>
        <v>11072171.789999995</v>
      </c>
      <c r="X43" s="167"/>
      <c r="Y43" s="34"/>
    </row>
    <row r="44" spans="1:26" ht="87.6" customHeight="1" thickBot="1" x14ac:dyDescent="0.3">
      <c r="A44" s="176">
        <v>16</v>
      </c>
      <c r="B44" s="92" t="s">
        <v>18</v>
      </c>
      <c r="C44" s="101" t="s">
        <v>33</v>
      </c>
      <c r="D44" s="193"/>
      <c r="E44" s="99" t="s">
        <v>29</v>
      </c>
      <c r="F44" s="199" t="s">
        <v>92</v>
      </c>
      <c r="G44" s="109" t="s">
        <v>98</v>
      </c>
      <c r="H44" s="31" t="s">
        <v>10</v>
      </c>
      <c r="I44" s="40">
        <v>1</v>
      </c>
      <c r="J44" s="41"/>
      <c r="K44" s="42">
        <v>1</v>
      </c>
      <c r="L44" s="43"/>
      <c r="M44" s="41">
        <v>1</v>
      </c>
      <c r="N44" s="42"/>
      <c r="O44" s="27">
        <f t="shared" si="3"/>
        <v>3</v>
      </c>
      <c r="P44" s="168">
        <f>O45/O44*100</f>
        <v>33.333333333333329</v>
      </c>
      <c r="Q44" s="64">
        <f t="shared" ref="Q44:V49" si="14">289279.223/6</f>
        <v>48213.203833333333</v>
      </c>
      <c r="R44" s="65">
        <f t="shared" si="14"/>
        <v>48213.203833333333</v>
      </c>
      <c r="S44" s="65">
        <f t="shared" si="14"/>
        <v>48213.203833333333</v>
      </c>
      <c r="T44" s="65">
        <f t="shared" si="14"/>
        <v>48213.203833333333</v>
      </c>
      <c r="U44" s="65">
        <f t="shared" si="14"/>
        <v>48213.203833333333</v>
      </c>
      <c r="V44" s="65">
        <f t="shared" si="14"/>
        <v>48213.203833333333</v>
      </c>
      <c r="W44" s="69">
        <f t="shared" si="1"/>
        <v>289279.223</v>
      </c>
      <c r="X44" s="166">
        <f>W45/W44*100</f>
        <v>66.666666666666657</v>
      </c>
      <c r="Y44" s="14"/>
    </row>
    <row r="45" spans="1:26" ht="81.75" customHeight="1" thickBot="1" x14ac:dyDescent="0.3">
      <c r="A45" s="177"/>
      <c r="B45" s="93"/>
      <c r="C45" s="102"/>
      <c r="D45" s="194"/>
      <c r="E45" s="100"/>
      <c r="F45" s="200"/>
      <c r="G45" s="110"/>
      <c r="H45" s="32" t="s">
        <v>11</v>
      </c>
      <c r="I45" s="51">
        <v>1</v>
      </c>
      <c r="J45" s="52"/>
      <c r="K45" s="53">
        <v>0</v>
      </c>
      <c r="L45" s="44"/>
      <c r="M45" s="45">
        <v>0</v>
      </c>
      <c r="N45" s="46"/>
      <c r="O45" s="28">
        <f t="shared" si="3"/>
        <v>1</v>
      </c>
      <c r="P45" s="169"/>
      <c r="Q45" s="64">
        <f t="shared" si="14"/>
        <v>48213.203833333333</v>
      </c>
      <c r="R45" s="65">
        <f t="shared" si="14"/>
        <v>48213.203833333333</v>
      </c>
      <c r="S45" s="65">
        <f t="shared" si="14"/>
        <v>48213.203833333333</v>
      </c>
      <c r="T45" s="65">
        <f t="shared" si="14"/>
        <v>48213.203833333333</v>
      </c>
      <c r="U45" s="65">
        <v>0</v>
      </c>
      <c r="V45" s="65">
        <v>0</v>
      </c>
      <c r="W45" s="69">
        <f t="shared" si="1"/>
        <v>192852.81533333333</v>
      </c>
      <c r="X45" s="167"/>
      <c r="Y45" s="72"/>
    </row>
    <row r="46" spans="1:26" ht="91.9" customHeight="1" thickBot="1" x14ac:dyDescent="0.3">
      <c r="A46" s="176">
        <v>17</v>
      </c>
      <c r="B46" s="117" t="s">
        <v>18</v>
      </c>
      <c r="C46" s="101" t="s">
        <v>34</v>
      </c>
      <c r="D46" s="193"/>
      <c r="E46" s="99" t="s">
        <v>30</v>
      </c>
      <c r="F46" s="199" t="s">
        <v>93</v>
      </c>
      <c r="G46" s="107" t="s">
        <v>99</v>
      </c>
      <c r="H46" s="31" t="s">
        <v>10</v>
      </c>
      <c r="I46" s="43">
        <v>1</v>
      </c>
      <c r="J46" s="41"/>
      <c r="K46" s="42">
        <v>1</v>
      </c>
      <c r="L46" s="50"/>
      <c r="M46" s="48">
        <v>1</v>
      </c>
      <c r="N46" s="49"/>
      <c r="O46" s="27">
        <f t="shared" si="3"/>
        <v>3</v>
      </c>
      <c r="P46" s="168">
        <f t="shared" ref="P46" si="15">O47/O46*100</f>
        <v>66.666666666666657</v>
      </c>
      <c r="Q46" s="64">
        <f t="shared" si="14"/>
        <v>48213.203833333333</v>
      </c>
      <c r="R46" s="65">
        <f t="shared" si="14"/>
        <v>48213.203833333333</v>
      </c>
      <c r="S46" s="65">
        <f t="shared" si="14"/>
        <v>48213.203833333333</v>
      </c>
      <c r="T46" s="65">
        <f t="shared" si="14"/>
        <v>48213.203833333333</v>
      </c>
      <c r="U46" s="65">
        <f t="shared" si="14"/>
        <v>48213.203833333333</v>
      </c>
      <c r="V46" s="65">
        <f t="shared" si="14"/>
        <v>48213.203833333333</v>
      </c>
      <c r="W46" s="69">
        <f t="shared" si="1"/>
        <v>289279.223</v>
      </c>
      <c r="X46" s="166">
        <f>W47/W46*100</f>
        <v>83.333333333333343</v>
      </c>
    </row>
    <row r="47" spans="1:26" ht="91.9" customHeight="1" thickBot="1" x14ac:dyDescent="0.3">
      <c r="A47" s="177"/>
      <c r="B47" s="118"/>
      <c r="C47" s="102"/>
      <c r="D47" s="194"/>
      <c r="E47" s="100"/>
      <c r="F47" s="200"/>
      <c r="G47" s="108"/>
      <c r="H47" s="32" t="s">
        <v>11</v>
      </c>
      <c r="I47" s="44">
        <v>1</v>
      </c>
      <c r="J47" s="45"/>
      <c r="K47" s="46">
        <v>0</v>
      </c>
      <c r="L47" s="44"/>
      <c r="M47" s="45">
        <v>1</v>
      </c>
      <c r="N47" s="46"/>
      <c r="O47" s="28">
        <f t="shared" si="3"/>
        <v>2</v>
      </c>
      <c r="P47" s="169"/>
      <c r="Q47" s="64">
        <f t="shared" si="14"/>
        <v>48213.203833333333</v>
      </c>
      <c r="R47" s="65">
        <f t="shared" si="14"/>
        <v>48213.203833333333</v>
      </c>
      <c r="S47" s="65">
        <f t="shared" si="14"/>
        <v>48213.203833333333</v>
      </c>
      <c r="T47" s="65">
        <f t="shared" si="14"/>
        <v>48213.203833333333</v>
      </c>
      <c r="U47" s="65">
        <v>0</v>
      </c>
      <c r="V47" s="65">
        <f t="shared" si="14"/>
        <v>48213.203833333333</v>
      </c>
      <c r="W47" s="69">
        <f t="shared" si="1"/>
        <v>241066.01916666667</v>
      </c>
      <c r="X47" s="167"/>
    </row>
    <row r="48" spans="1:26" ht="91.9" customHeight="1" thickBot="1" x14ac:dyDescent="0.3">
      <c r="A48" s="176">
        <v>18</v>
      </c>
      <c r="B48" s="117" t="s">
        <v>18</v>
      </c>
      <c r="C48" s="101" t="s">
        <v>67</v>
      </c>
      <c r="D48" s="193"/>
      <c r="E48" s="99" t="s">
        <v>42</v>
      </c>
      <c r="F48" s="199" t="s">
        <v>51</v>
      </c>
      <c r="G48" s="109" t="s">
        <v>100</v>
      </c>
      <c r="H48" s="31" t="s">
        <v>10</v>
      </c>
      <c r="I48" s="40">
        <v>5</v>
      </c>
      <c r="J48" s="41"/>
      <c r="K48" s="42">
        <v>2</v>
      </c>
      <c r="L48" s="43"/>
      <c r="M48" s="41">
        <v>4</v>
      </c>
      <c r="N48" s="42"/>
      <c r="O48" s="27">
        <f t="shared" si="3"/>
        <v>11</v>
      </c>
      <c r="P48" s="88">
        <f>O49/O48*100</f>
        <v>163.63636363636365</v>
      </c>
      <c r="Q48" s="66">
        <f t="shared" si="14"/>
        <v>48213.203833333333</v>
      </c>
      <c r="R48" s="66">
        <f t="shared" si="14"/>
        <v>48213.203833333333</v>
      </c>
      <c r="S48" s="66">
        <f t="shared" si="14"/>
        <v>48213.203833333333</v>
      </c>
      <c r="T48" s="66">
        <f t="shared" si="14"/>
        <v>48213.203833333333</v>
      </c>
      <c r="U48" s="66">
        <f t="shared" si="14"/>
        <v>48213.203833333333</v>
      </c>
      <c r="V48" s="66">
        <f t="shared" si="14"/>
        <v>48213.203833333333</v>
      </c>
      <c r="W48" s="69">
        <f t="shared" si="1"/>
        <v>289279.223</v>
      </c>
      <c r="X48" s="166">
        <f>W49/W48*100</f>
        <v>2555.6094704964921</v>
      </c>
    </row>
    <row r="49" spans="1:35" ht="118.5" customHeight="1" thickBot="1" x14ac:dyDescent="0.3">
      <c r="A49" s="177"/>
      <c r="B49" s="118"/>
      <c r="C49" s="102"/>
      <c r="D49" s="194"/>
      <c r="E49" s="100"/>
      <c r="F49" s="200"/>
      <c r="G49" s="110"/>
      <c r="H49" s="32" t="s">
        <v>11</v>
      </c>
      <c r="I49" s="44">
        <v>5</v>
      </c>
      <c r="J49" s="45"/>
      <c r="K49" s="46">
        <v>0</v>
      </c>
      <c r="L49" s="44"/>
      <c r="M49" s="45">
        <v>13</v>
      </c>
      <c r="N49" s="46"/>
      <c r="O49" s="28">
        <f t="shared" si="3"/>
        <v>18</v>
      </c>
      <c r="P49" s="89"/>
      <c r="Q49" s="67">
        <f t="shared" si="14"/>
        <v>48213.203833333333</v>
      </c>
      <c r="R49" s="67">
        <f t="shared" si="14"/>
        <v>48213.203833333333</v>
      </c>
      <c r="S49" s="67">
        <f t="shared" si="14"/>
        <v>48213.203833333333</v>
      </c>
      <c r="T49" s="67">
        <f t="shared" si="14"/>
        <v>48213.203833333333</v>
      </c>
      <c r="U49" s="67">
        <f t="shared" si="14"/>
        <v>48213.203833333333</v>
      </c>
      <c r="V49" s="67">
        <v>7151781.2000000002</v>
      </c>
      <c r="W49" s="69">
        <f t="shared" si="1"/>
        <v>7392847.2191666663</v>
      </c>
      <c r="X49" s="167"/>
    </row>
    <row r="50" spans="1:35" ht="74.45" customHeight="1" thickBot="1" x14ac:dyDescent="0.3">
      <c r="A50" s="176">
        <v>19</v>
      </c>
      <c r="B50" s="92" t="s">
        <v>18</v>
      </c>
      <c r="C50" s="101" t="s">
        <v>86</v>
      </c>
      <c r="D50" s="193"/>
      <c r="E50" s="99" t="s">
        <v>89</v>
      </c>
      <c r="F50" s="199" t="s">
        <v>94</v>
      </c>
      <c r="G50" s="109" t="s">
        <v>106</v>
      </c>
      <c r="H50" s="31" t="s">
        <v>10</v>
      </c>
      <c r="I50" s="40">
        <v>0</v>
      </c>
      <c r="J50" s="41"/>
      <c r="K50" s="42">
        <v>58</v>
      </c>
      <c r="L50" s="43"/>
      <c r="M50" s="41">
        <v>60</v>
      </c>
      <c r="N50" s="42"/>
      <c r="O50" s="27">
        <f t="shared" si="3"/>
        <v>118</v>
      </c>
      <c r="P50" s="88">
        <f>O51/O50*100</f>
        <v>58.474576271186443</v>
      </c>
      <c r="Q50" s="67">
        <f>330952.86/6</f>
        <v>55158.81</v>
      </c>
      <c r="R50" s="67">
        <f t="shared" ref="R50:V53" si="16">330952.86/6</f>
        <v>55158.81</v>
      </c>
      <c r="S50" s="67">
        <f t="shared" si="16"/>
        <v>55158.81</v>
      </c>
      <c r="T50" s="67">
        <f t="shared" si="16"/>
        <v>55158.81</v>
      </c>
      <c r="U50" s="67">
        <f t="shared" si="16"/>
        <v>55158.81</v>
      </c>
      <c r="V50" s="67">
        <f t="shared" si="16"/>
        <v>55158.81</v>
      </c>
      <c r="W50" s="69">
        <f t="shared" si="1"/>
        <v>330952.86</v>
      </c>
      <c r="X50" s="166">
        <f>W51/W50*100</f>
        <v>66.666666666666657</v>
      </c>
    </row>
    <row r="51" spans="1:35" ht="95.25" customHeight="1" thickBot="1" x14ac:dyDescent="0.3">
      <c r="A51" s="177"/>
      <c r="B51" s="93"/>
      <c r="C51" s="102"/>
      <c r="D51" s="194"/>
      <c r="E51" s="100"/>
      <c r="F51" s="200"/>
      <c r="G51" s="110"/>
      <c r="H51" s="32" t="s">
        <v>11</v>
      </c>
      <c r="I51" s="44"/>
      <c r="J51" s="45"/>
      <c r="K51" s="46">
        <v>35</v>
      </c>
      <c r="L51" s="44"/>
      <c r="M51" s="45">
        <v>34</v>
      </c>
      <c r="N51" s="46"/>
      <c r="O51" s="28">
        <f t="shared" si="3"/>
        <v>69</v>
      </c>
      <c r="P51" s="89"/>
      <c r="Q51" s="67">
        <f>330952.86/6</f>
        <v>55158.81</v>
      </c>
      <c r="R51" s="67">
        <f t="shared" si="16"/>
        <v>55158.81</v>
      </c>
      <c r="S51" s="67">
        <f t="shared" si="16"/>
        <v>55158.81</v>
      </c>
      <c r="T51" s="67">
        <v>0</v>
      </c>
      <c r="U51" s="67">
        <f t="shared" si="16"/>
        <v>55158.81</v>
      </c>
      <c r="V51" s="67">
        <v>0</v>
      </c>
      <c r="W51" s="69">
        <f t="shared" si="1"/>
        <v>220635.24</v>
      </c>
      <c r="X51" s="167"/>
    </row>
    <row r="52" spans="1:35" ht="99" customHeight="1" thickBot="1" x14ac:dyDescent="0.3">
      <c r="A52" s="176">
        <v>20</v>
      </c>
      <c r="B52" s="92" t="s">
        <v>18</v>
      </c>
      <c r="C52" s="101" t="s">
        <v>87</v>
      </c>
      <c r="D52" s="193"/>
      <c r="E52" s="99" t="s">
        <v>89</v>
      </c>
      <c r="F52" s="199" t="s">
        <v>95</v>
      </c>
      <c r="G52" s="109" t="s">
        <v>101</v>
      </c>
      <c r="H52" s="31" t="s">
        <v>10</v>
      </c>
      <c r="I52" s="40">
        <v>1</v>
      </c>
      <c r="J52" s="41"/>
      <c r="K52" s="42">
        <v>1</v>
      </c>
      <c r="L52" s="43"/>
      <c r="M52" s="41">
        <v>1</v>
      </c>
      <c r="N52" s="42"/>
      <c r="O52" s="27">
        <f t="shared" si="3"/>
        <v>3</v>
      </c>
      <c r="P52" s="88">
        <f t="shared" ref="P52" si="17">O53/O52*100</f>
        <v>33.333333333333329</v>
      </c>
      <c r="Q52" s="67">
        <f>330952.86/6</f>
        <v>55158.81</v>
      </c>
      <c r="R52" s="67">
        <f t="shared" si="16"/>
        <v>55158.81</v>
      </c>
      <c r="S52" s="67">
        <f t="shared" si="16"/>
        <v>55158.81</v>
      </c>
      <c r="T52" s="67">
        <f t="shared" si="16"/>
        <v>55158.81</v>
      </c>
      <c r="U52" s="67">
        <f t="shared" si="16"/>
        <v>55158.81</v>
      </c>
      <c r="V52" s="67">
        <v>55158.82</v>
      </c>
      <c r="W52" s="69">
        <f t="shared" si="1"/>
        <v>330952.87</v>
      </c>
      <c r="X52" s="166">
        <f>W53/W52*100</f>
        <v>49.99999848921086</v>
      </c>
    </row>
    <row r="53" spans="1:35" ht="111" customHeight="1" thickBot="1" x14ac:dyDescent="0.3">
      <c r="A53" s="177"/>
      <c r="B53" s="93"/>
      <c r="C53" s="102"/>
      <c r="D53" s="194"/>
      <c r="E53" s="100"/>
      <c r="F53" s="200"/>
      <c r="G53" s="110"/>
      <c r="H53" s="32" t="s">
        <v>11</v>
      </c>
      <c r="I53" s="44">
        <v>1</v>
      </c>
      <c r="J53" s="45"/>
      <c r="K53" s="46">
        <v>0</v>
      </c>
      <c r="L53" s="44"/>
      <c r="M53" s="45">
        <v>0</v>
      </c>
      <c r="N53" s="46"/>
      <c r="O53" s="28">
        <f t="shared" si="3"/>
        <v>1</v>
      </c>
      <c r="P53" s="89"/>
      <c r="Q53" s="67">
        <f>330952.86/6</f>
        <v>55158.81</v>
      </c>
      <c r="R53" s="67">
        <f t="shared" si="16"/>
        <v>55158.81</v>
      </c>
      <c r="S53" s="67">
        <f t="shared" si="16"/>
        <v>55158.81</v>
      </c>
      <c r="T53" s="67">
        <v>0</v>
      </c>
      <c r="U53" s="67">
        <v>0</v>
      </c>
      <c r="V53" s="67">
        <v>0</v>
      </c>
      <c r="W53" s="69">
        <f t="shared" si="1"/>
        <v>165476.43</v>
      </c>
      <c r="X53" s="167"/>
      <c r="AA53" s="14"/>
    </row>
    <row r="54" spans="1:35" ht="24.6" customHeight="1" thickBot="1" x14ac:dyDescent="0.3">
      <c r="A54" s="21"/>
      <c r="B54" s="21"/>
      <c r="C54" s="21"/>
      <c r="D54" s="21"/>
      <c r="E54" s="21"/>
      <c r="F54" s="21"/>
      <c r="G54" s="21"/>
      <c r="H54" s="21"/>
      <c r="I54" s="211" t="s">
        <v>109</v>
      </c>
      <c r="J54" s="212"/>
      <c r="K54" s="212"/>
      <c r="L54" s="212"/>
      <c r="M54" s="212"/>
      <c r="N54" s="212"/>
      <c r="O54" s="212"/>
      <c r="P54" s="213"/>
      <c r="Q54" s="68">
        <f>Q14+Q16+Q18+Q20+Q22+Q24+Q26+Q28+Q30+Q32+Q34+Q36+Q38+Q40+Q42+Q44+Q48+Q46+Q50+Q52</f>
        <v>2254407.9981666668</v>
      </c>
      <c r="R54" s="68">
        <f t="shared" ref="R54:W54" si="18">R14+R16+R18+R20+R22+R24+R26+R28+R30+R32+R34+R36+R38+R40+R42+R44+R48+R46+R50+R52</f>
        <v>2254407.9948333334</v>
      </c>
      <c r="S54" s="68">
        <f t="shared" si="18"/>
        <v>2254407.9981666668</v>
      </c>
      <c r="T54" s="68">
        <f t="shared" si="18"/>
        <v>2254407.9981666668</v>
      </c>
      <c r="U54" s="68">
        <f t="shared" si="18"/>
        <v>2254407.9981666668</v>
      </c>
      <c r="V54" s="68">
        <f t="shared" si="18"/>
        <v>2254408.0081666666</v>
      </c>
      <c r="W54" s="68">
        <f t="shared" si="18"/>
        <v>13526447.995666664</v>
      </c>
      <c r="X54" s="20"/>
    </row>
    <row r="55" spans="1:35" ht="23.45" customHeight="1" thickBot="1" x14ac:dyDescent="0.3">
      <c r="A55" s="21"/>
      <c r="B55" s="21"/>
      <c r="C55" s="21"/>
      <c r="D55" s="21"/>
      <c r="E55" s="21"/>
      <c r="F55" s="21"/>
      <c r="G55" s="21"/>
      <c r="H55" s="21"/>
      <c r="I55" s="208" t="s">
        <v>110</v>
      </c>
      <c r="J55" s="209"/>
      <c r="K55" s="209"/>
      <c r="L55" s="209"/>
      <c r="M55" s="209"/>
      <c r="N55" s="209"/>
      <c r="O55" s="209"/>
      <c r="P55" s="210"/>
      <c r="Q55" s="71">
        <f>+Q15+Q17+Q19+Q21+Q23+Q25+Q27+Q29+Q31+Q33+Q35+Q37+Q39+Q41+Q43+Q45+Q47+Q49+Q51+Q53</f>
        <v>2254407.9948333334</v>
      </c>
      <c r="R55" s="71">
        <f t="shared" ref="R55:W55" si="19">+R15+R17+R19+R21+R23+R25+R27+R29+R31+R33+R35+R37+R39+R41+R43+R45+R47+R49+R51+R53</f>
        <v>2265751.1614999999</v>
      </c>
      <c r="S55" s="71">
        <f t="shared" si="19"/>
        <v>2371066.8181666667</v>
      </c>
      <c r="T55" s="71">
        <f t="shared" si="19"/>
        <v>2704484.1881666631</v>
      </c>
      <c r="U55" s="71">
        <f t="shared" si="19"/>
        <v>3433163.9051666665</v>
      </c>
      <c r="V55" s="71">
        <f t="shared" si="19"/>
        <v>10529786.415166667</v>
      </c>
      <c r="W55" s="71">
        <f t="shared" si="19"/>
        <v>23558660.482999992</v>
      </c>
      <c r="X55" s="20"/>
    </row>
    <row r="56" spans="1:35" x14ac:dyDescent="0.25">
      <c r="Y56" s="14"/>
    </row>
    <row r="57" spans="1:35" x14ac:dyDescent="0.25">
      <c r="Q57" s="17"/>
      <c r="R57" s="18"/>
      <c r="S57" s="18"/>
      <c r="T57" s="16"/>
      <c r="U57" s="16"/>
      <c r="V57" s="16"/>
    </row>
    <row r="58" spans="1:35" x14ac:dyDescent="0.25">
      <c r="Q58" s="70"/>
      <c r="R58" s="18"/>
      <c r="S58" s="18"/>
      <c r="T58" s="16"/>
      <c r="U58" s="16"/>
      <c r="V58" s="16"/>
    </row>
    <row r="59" spans="1:35" x14ac:dyDescent="0.25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1"/>
      <c r="U59" s="131"/>
      <c r="V59" s="131"/>
      <c r="W59" s="131"/>
      <c r="X59" s="130"/>
      <c r="Y59" s="130"/>
      <c r="Z59" s="131"/>
    </row>
    <row r="60" spans="1:35" x14ac:dyDescent="0.25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1"/>
      <c r="U60" s="131"/>
      <c r="V60" s="131"/>
      <c r="W60" s="131"/>
      <c r="X60" s="130"/>
      <c r="Y60" s="130"/>
      <c r="Z60" s="131"/>
    </row>
    <row r="61" spans="1:35" x14ac:dyDescent="0.25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1"/>
      <c r="U61" s="131"/>
      <c r="V61" s="131"/>
      <c r="W61" s="131"/>
      <c r="X61" s="130"/>
      <c r="Y61" s="130"/>
      <c r="Z61" s="131"/>
    </row>
    <row r="62" spans="1:35" s="73" customFormat="1" ht="33.75" customHeight="1" x14ac:dyDescent="0.25">
      <c r="B62" s="132"/>
      <c r="C62" s="133"/>
      <c r="D62" s="134"/>
      <c r="E62" s="135"/>
      <c r="F62" s="135"/>
      <c r="G62" s="135"/>
      <c r="H62" s="135"/>
      <c r="I62" s="135"/>
      <c r="J62" s="135"/>
      <c r="K62" s="135"/>
      <c r="L62" s="136"/>
      <c r="M62" s="136"/>
      <c r="N62" s="136"/>
      <c r="O62" s="136"/>
      <c r="P62" s="136"/>
      <c r="Q62" s="137"/>
      <c r="R62" s="138"/>
      <c r="S62" s="139"/>
      <c r="T62" s="140"/>
      <c r="U62" s="140"/>
      <c r="V62" s="138"/>
      <c r="W62" s="141"/>
      <c r="X62" s="141"/>
      <c r="Y62" s="142"/>
      <c r="Z62" s="143"/>
      <c r="AA62" s="141"/>
      <c r="AB62" s="141"/>
      <c r="AC62" s="141"/>
      <c r="AD62" s="141"/>
      <c r="AE62" s="141"/>
      <c r="AF62" s="141"/>
      <c r="AG62" s="141"/>
      <c r="AH62" s="138"/>
      <c r="AI62" s="144"/>
    </row>
    <row r="63" spans="1:35" s="73" customFormat="1" ht="33.75" customHeight="1" x14ac:dyDescent="0.25">
      <c r="B63" s="132"/>
      <c r="C63" s="133"/>
      <c r="D63" s="134"/>
      <c r="E63" s="135"/>
      <c r="F63" s="135"/>
      <c r="G63" s="135"/>
      <c r="H63" s="135"/>
      <c r="I63" s="135"/>
      <c r="J63" s="135"/>
      <c r="K63" s="135"/>
      <c r="L63" s="136"/>
      <c r="M63" s="136"/>
      <c r="N63" s="136"/>
      <c r="O63" s="136"/>
      <c r="P63" s="136"/>
      <c r="Q63" s="137"/>
      <c r="R63" s="138"/>
      <c r="S63" s="139"/>
      <c r="T63" s="140"/>
      <c r="U63" s="140"/>
      <c r="V63" s="138"/>
      <c r="W63" s="141"/>
      <c r="X63" s="141"/>
      <c r="Y63" s="142"/>
      <c r="Z63" s="143"/>
      <c r="AA63" s="141"/>
      <c r="AB63" s="141"/>
      <c r="AC63" s="141"/>
      <c r="AD63" s="141"/>
      <c r="AE63" s="141"/>
      <c r="AF63" s="141"/>
      <c r="AG63" s="141"/>
      <c r="AH63" s="138"/>
      <c r="AI63" s="144"/>
    </row>
    <row r="64" spans="1:35" s="73" customFormat="1" ht="15.75" x14ac:dyDescent="0.25">
      <c r="B64" s="145"/>
      <c r="C64" s="142"/>
      <c r="D64" s="146" t="s">
        <v>108</v>
      </c>
      <c r="E64" s="147"/>
      <c r="F64" s="148"/>
      <c r="G64" s="148"/>
      <c r="H64" s="148"/>
      <c r="I64" s="148"/>
      <c r="J64" s="148"/>
      <c r="K64" s="148"/>
      <c r="L64" s="149"/>
      <c r="M64" s="149"/>
      <c r="N64" s="149"/>
      <c r="O64" s="149"/>
      <c r="P64" s="150"/>
      <c r="Q64" s="150"/>
      <c r="R64" s="142"/>
      <c r="S64" s="151"/>
      <c r="T64" s="142"/>
      <c r="U64" s="142"/>
      <c r="V64" s="152"/>
      <c r="W64" s="153"/>
      <c r="X64" s="153"/>
      <c r="Y64" s="152"/>
      <c r="Z64" s="154"/>
      <c r="AA64" s="152"/>
      <c r="AB64" s="153"/>
      <c r="AC64" s="153"/>
      <c r="AD64" s="153"/>
      <c r="AE64" s="153"/>
      <c r="AF64" s="153"/>
      <c r="AG64" s="153"/>
      <c r="AH64" s="142"/>
      <c r="AI64" s="151"/>
    </row>
    <row r="65" spans="1:28" x14ac:dyDescent="0.25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55"/>
      <c r="AA65" s="130"/>
      <c r="AB65" s="131"/>
    </row>
    <row r="66" spans="1:28" x14ac:dyDescent="0.25">
      <c r="A66" s="156"/>
      <c r="B66" s="156"/>
      <c r="C66" s="157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 s="158"/>
      <c r="Z66" s="159"/>
    </row>
    <row r="67" spans="1:28" x14ac:dyDescent="0.25">
      <c r="A67" s="160"/>
      <c r="B67" s="160"/>
      <c r="C67" s="16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 s="158"/>
      <c r="Z67" s="159"/>
    </row>
    <row r="68" spans="1:28" x14ac:dyDescent="0.25">
      <c r="A68" s="162"/>
      <c r="B68" s="162"/>
      <c r="C68" s="163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 s="158"/>
      <c r="Z68" s="159"/>
    </row>
    <row r="69" spans="1:28" x14ac:dyDescent="0.25">
      <c r="A69" s="162"/>
      <c r="B69" s="162"/>
      <c r="C69" s="163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 s="158"/>
      <c r="Z69" s="159"/>
    </row>
    <row r="70" spans="1:28" x14ac:dyDescent="0.25">
      <c r="A70" s="162"/>
      <c r="B70" s="162"/>
      <c r="C70" s="163"/>
      <c r="D70" s="164"/>
      <c r="E70" s="164"/>
      <c r="F70" s="159"/>
      <c r="G70" s="159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 s="158"/>
      <c r="Z70" s="159"/>
    </row>
    <row r="71" spans="1:28" x14ac:dyDescent="0.25">
      <c r="A71" s="130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</row>
    <row r="72" spans="1:28" x14ac:dyDescent="0.25">
      <c r="A72" s="130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1"/>
      <c r="U72" s="131"/>
      <c r="V72" s="131"/>
      <c r="W72" s="130"/>
      <c r="X72" s="130"/>
      <c r="Y72" s="130"/>
      <c r="Z72" s="165"/>
    </row>
    <row r="73" spans="1:28" x14ac:dyDescent="0.25">
      <c r="A73" s="130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8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8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8" x14ac:dyDescent="0.25">
      <c r="B76" s="15"/>
    </row>
  </sheetData>
  <mergeCells count="184">
    <mergeCell ref="A46:A47"/>
    <mergeCell ref="A48:A49"/>
    <mergeCell ref="B46:B47"/>
    <mergeCell ref="B48:B49"/>
    <mergeCell ref="X46:X47"/>
    <mergeCell ref="X48:X49"/>
    <mergeCell ref="A3:X3"/>
    <mergeCell ref="A4:X4"/>
    <mergeCell ref="C12:D13"/>
    <mergeCell ref="E46:E47"/>
    <mergeCell ref="E48:E49"/>
    <mergeCell ref="F46:F47"/>
    <mergeCell ref="F48:F49"/>
    <mergeCell ref="G46:G47"/>
    <mergeCell ref="G48:G49"/>
    <mergeCell ref="P46:P47"/>
    <mergeCell ref="P48:P49"/>
    <mergeCell ref="C46:D47"/>
    <mergeCell ref="C48:D49"/>
    <mergeCell ref="A6:X6"/>
    <mergeCell ref="O12:O13"/>
    <mergeCell ref="E8:P8"/>
    <mergeCell ref="E10:P10"/>
    <mergeCell ref="X20:X21"/>
    <mergeCell ref="I54:P54"/>
    <mergeCell ref="I55:P55"/>
    <mergeCell ref="A50:A51"/>
    <mergeCell ref="B50:B51"/>
    <mergeCell ref="E50:E51"/>
    <mergeCell ref="F50:F51"/>
    <mergeCell ref="G50:G51"/>
    <mergeCell ref="P52:P53"/>
    <mergeCell ref="P50:P51"/>
    <mergeCell ref="B52:B53"/>
    <mergeCell ref="A52:A53"/>
    <mergeCell ref="F52:F53"/>
    <mergeCell ref="G52:G53"/>
    <mergeCell ref="E52:E53"/>
    <mergeCell ref="C50:D51"/>
    <mergeCell ref="C52:D53"/>
    <mergeCell ref="X22:X23"/>
    <mergeCell ref="X24:X25"/>
    <mergeCell ref="X26:X27"/>
    <mergeCell ref="X28:X29"/>
    <mergeCell ref="X30:X31"/>
    <mergeCell ref="X32:X33"/>
    <mergeCell ref="P32:P33"/>
    <mergeCell ref="X16:X17"/>
    <mergeCell ref="X18:X19"/>
    <mergeCell ref="P16:P17"/>
    <mergeCell ref="P18:P19"/>
    <mergeCell ref="P20:P21"/>
    <mergeCell ref="P22:P23"/>
    <mergeCell ref="P24:P25"/>
    <mergeCell ref="P26:P27"/>
    <mergeCell ref="P28:P29"/>
    <mergeCell ref="P30:P31"/>
    <mergeCell ref="B18:B19"/>
    <mergeCell ref="B20:B21"/>
    <mergeCell ref="B24:B25"/>
    <mergeCell ref="B26:B27"/>
    <mergeCell ref="G18:G19"/>
    <mergeCell ref="G28:G29"/>
    <mergeCell ref="A16:A17"/>
    <mergeCell ref="E12:G12"/>
    <mergeCell ref="E14:E15"/>
    <mergeCell ref="F16:F17"/>
    <mergeCell ref="E16:E17"/>
    <mergeCell ref="E26:E27"/>
    <mergeCell ref="B28:B29"/>
    <mergeCell ref="C14:D15"/>
    <mergeCell ref="C16:D17"/>
    <mergeCell ref="C18:D19"/>
    <mergeCell ref="C20:D21"/>
    <mergeCell ref="C22:D23"/>
    <mergeCell ref="C24:D25"/>
    <mergeCell ref="C26:D27"/>
    <mergeCell ref="C28:D29"/>
    <mergeCell ref="A44:A45"/>
    <mergeCell ref="A24:A25"/>
    <mergeCell ref="A26:A27"/>
    <mergeCell ref="A28:A29"/>
    <mergeCell ref="A30:A31"/>
    <mergeCell ref="A32:A33"/>
    <mergeCell ref="A36:A37"/>
    <mergeCell ref="A38:A39"/>
    <mergeCell ref="A40:A41"/>
    <mergeCell ref="A42:A43"/>
    <mergeCell ref="A34:A35"/>
    <mergeCell ref="B32:B33"/>
    <mergeCell ref="G14:G15"/>
    <mergeCell ref="E28:E29"/>
    <mergeCell ref="G16:G17"/>
    <mergeCell ref="F28:F29"/>
    <mergeCell ref="F26:F27"/>
    <mergeCell ref="G26:G27"/>
    <mergeCell ref="A18:A19"/>
    <mergeCell ref="A20:A21"/>
    <mergeCell ref="A22:A23"/>
    <mergeCell ref="E20:E21"/>
    <mergeCell ref="F20:F21"/>
    <mergeCell ref="G20:G21"/>
    <mergeCell ref="G24:G25"/>
    <mergeCell ref="F24:F25"/>
    <mergeCell ref="E24:E25"/>
    <mergeCell ref="B22:B23"/>
    <mergeCell ref="E22:E23"/>
    <mergeCell ref="F22:F23"/>
    <mergeCell ref="G22:G23"/>
    <mergeCell ref="E18:E19"/>
    <mergeCell ref="F18:F19"/>
    <mergeCell ref="B16:B17"/>
    <mergeCell ref="E32:E33"/>
    <mergeCell ref="F32:F33"/>
    <mergeCell ref="G32:G33"/>
    <mergeCell ref="G30:G31"/>
    <mergeCell ref="F30:F31"/>
    <mergeCell ref="E30:E31"/>
    <mergeCell ref="B30:B31"/>
    <mergeCell ref="G36:G37"/>
    <mergeCell ref="F36:F37"/>
    <mergeCell ref="E36:E37"/>
    <mergeCell ref="B36:B37"/>
    <mergeCell ref="B34:B35"/>
    <mergeCell ref="G34:G35"/>
    <mergeCell ref="F34:F35"/>
    <mergeCell ref="E34:E35"/>
    <mergeCell ref="C32:D33"/>
    <mergeCell ref="C34:D35"/>
    <mergeCell ref="C36:D37"/>
    <mergeCell ref="C30:D31"/>
    <mergeCell ref="E40:E41"/>
    <mergeCell ref="F40:F41"/>
    <mergeCell ref="G40:G41"/>
    <mergeCell ref="G38:G39"/>
    <mergeCell ref="F38:F39"/>
    <mergeCell ref="E38:E39"/>
    <mergeCell ref="B38:B39"/>
    <mergeCell ref="B44:B45"/>
    <mergeCell ref="E44:E45"/>
    <mergeCell ref="F44:F45"/>
    <mergeCell ref="G44:G45"/>
    <mergeCell ref="G42:G43"/>
    <mergeCell ref="F42:F43"/>
    <mergeCell ref="E42:E43"/>
    <mergeCell ref="B42:B43"/>
    <mergeCell ref="C38:D39"/>
    <mergeCell ref="C40:D41"/>
    <mergeCell ref="C42:D43"/>
    <mergeCell ref="C44:D45"/>
    <mergeCell ref="B40:B41"/>
    <mergeCell ref="A9:C9"/>
    <mergeCell ref="A7:C7"/>
    <mergeCell ref="A8:C8"/>
    <mergeCell ref="F14:F15"/>
    <mergeCell ref="X14:X15"/>
    <mergeCell ref="X12:X13"/>
    <mergeCell ref="P14:P15"/>
    <mergeCell ref="P12:P13"/>
    <mergeCell ref="B14:B15"/>
    <mergeCell ref="B12:B13"/>
    <mergeCell ref="A12:A13"/>
    <mergeCell ref="H12:H13"/>
    <mergeCell ref="I12:N12"/>
    <mergeCell ref="Q12:W12"/>
    <mergeCell ref="A14:A15"/>
    <mergeCell ref="A10:C10"/>
    <mergeCell ref="Q11:R11"/>
    <mergeCell ref="E7:X7"/>
    <mergeCell ref="E9:W9"/>
    <mergeCell ref="P44:P45"/>
    <mergeCell ref="X34:X35"/>
    <mergeCell ref="X36:X37"/>
    <mergeCell ref="X52:X53"/>
    <mergeCell ref="X38:X39"/>
    <mergeCell ref="X40:X41"/>
    <mergeCell ref="X42:X43"/>
    <mergeCell ref="X44:X45"/>
    <mergeCell ref="P34:P35"/>
    <mergeCell ref="P36:P37"/>
    <mergeCell ref="P38:P39"/>
    <mergeCell ref="P40:P41"/>
    <mergeCell ref="P42:P43"/>
    <mergeCell ref="X50:X51"/>
  </mergeCells>
  <phoneticPr fontId="9" type="noConversion"/>
  <conditionalFormatting sqref="P14:P53 X14:X51">
    <cfRule type="cellIs" dxfId="7" priority="13" operator="between">
      <formula>0</formula>
      <formula>70</formula>
    </cfRule>
    <cfRule type="cellIs" dxfId="6" priority="14" operator="between">
      <formula>71</formula>
      <formula>89</formula>
    </cfRule>
    <cfRule type="cellIs" dxfId="5" priority="15" operator="between">
      <formula>71</formula>
      <formula>79</formula>
    </cfRule>
    <cfRule type="cellIs" dxfId="4" priority="16" operator="greaterThan">
      <formula>90</formula>
    </cfRule>
  </conditionalFormatting>
  <conditionalFormatting sqref="X52:X53">
    <cfRule type="cellIs" dxfId="3" priority="1" operator="between">
      <formula>0</formula>
      <formula>70</formula>
    </cfRule>
    <cfRule type="cellIs" dxfId="2" priority="2" operator="between">
      <formula>71</formula>
      <formula>89</formula>
    </cfRule>
    <cfRule type="cellIs" dxfId="1" priority="3" operator="between">
      <formula>71</formula>
      <formula>79</formula>
    </cfRule>
    <cfRule type="cellIs" dxfId="0" priority="4" operator="greaterThan">
      <formula>90</formula>
    </cfRule>
  </conditionalFormatting>
  <pageMargins left="0" right="0" top="0.19685039370078741" bottom="1.2598425196850394" header="0.11811023622047245" footer="0.15748031496062992"/>
  <pageSetup scale="50" orientation="landscape" r:id="rId1"/>
  <headerFooter scaleWithDoc="0"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GARNET MARIN</dc:creator>
  <cp:lastModifiedBy>Planeacion y Evaluac</cp:lastModifiedBy>
  <cp:lastPrinted>2024-04-24T18:39:53Z</cp:lastPrinted>
  <dcterms:created xsi:type="dcterms:W3CDTF">2020-03-08T22:14:04Z</dcterms:created>
  <dcterms:modified xsi:type="dcterms:W3CDTF">2024-04-24T19:53:21Z</dcterms:modified>
</cp:coreProperties>
</file>