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II. INF. PROGRAMATICA 12 25\"/>
    </mc:Choice>
  </mc:AlternateContent>
  <xr:revisionPtr revIDLastSave="0" documentId="13_ncr:1_{86C1E8A8-E3B9-4F99-B1D0-7419E9AFC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R (2)" sheetId="1" r:id="rId1"/>
  </sheets>
  <externalReferences>
    <externalReference r:id="rId2"/>
  </externalReferences>
  <definedNames>
    <definedName name="_xlnm.Print_Area" localSheetId="0">'MIR (2)'!$B$1:$X$29</definedName>
    <definedName name="CONTRATISTAS">'[1]Nombre Contratistas'!$A$2:$A$104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G15" i="1"/>
  <c r="G20" i="1" s="1"/>
  <c r="F15" i="1"/>
  <c r="F17" i="1" s="1"/>
  <c r="D15" i="1"/>
  <c r="C15" i="1"/>
  <c r="C17" i="1" s="1"/>
  <c r="B15" i="1"/>
  <c r="H17" i="1"/>
  <c r="I16" i="1"/>
  <c r="E17" i="1"/>
  <c r="D17" i="1" l="1"/>
  <c r="I15" i="1"/>
  <c r="H23" i="1" s="1"/>
  <c r="I24" i="1" s="1"/>
  <c r="B17" i="1"/>
  <c r="U16" i="1"/>
  <c r="W16" i="1" s="1"/>
  <c r="I20" i="1"/>
  <c r="I17" i="1" l="1"/>
  <c r="H24" i="1" s="1"/>
  <c r="H25" i="1" s="1"/>
  <c r="U15" i="1"/>
  <c r="W15" i="1" s="1"/>
  <c r="U20" i="1"/>
  <c r="W20" i="1" s="1"/>
  <c r="I19" i="1"/>
  <c r="U19" i="1" s="1"/>
  <c r="W19" i="1" s="1"/>
  <c r="I18" i="1"/>
  <c r="U18" i="1" s="1"/>
  <c r="W18" i="1" s="1"/>
  <c r="U17" i="1" l="1"/>
  <c r="W17" i="1" s="1"/>
</calcChain>
</file>

<file path=xl/sharedStrings.xml><?xml version="1.0" encoding="utf-8"?>
<sst xmlns="http://schemas.openxmlformats.org/spreadsheetml/2006/main" count="81" uniqueCount="62">
  <si>
    <t>Detalle de la Matriz</t>
  </si>
  <si>
    <t>Ramo:</t>
  </si>
  <si>
    <t>5. ENTIDADES PARAESTATALES Y FIDEICOMISOS NO EMPRESARIALES Y NO FINANCIEROS</t>
  </si>
  <si>
    <t>Unidad Responsable:</t>
  </si>
  <si>
    <t>P07. COMISIÓN DE INFRAESTRUCTURA CARRETERA Y AEROPORTUARIA DEL ESTADO DE GUERRERO</t>
  </si>
  <si>
    <t>Clave y Modalidad del Pp:</t>
  </si>
  <si>
    <t>K. PROYECTOS DE INVERSIÓN</t>
  </si>
  <si>
    <t>Denominación del Pp:</t>
  </si>
  <si>
    <t>PROYECTOS DE INVERSIÓN</t>
  </si>
  <si>
    <t>Clasificacion Funcional:</t>
  </si>
  <si>
    <t>Finalidad:</t>
  </si>
  <si>
    <t>3. DESARROLLO ECONOMICO</t>
  </si>
  <si>
    <t>Función:</t>
  </si>
  <si>
    <t>3.5. TRANSPORTE</t>
  </si>
  <si>
    <t>Subfunción:</t>
  </si>
  <si>
    <t>3.5.1. TRANSPORTE POR CARRETERA</t>
  </si>
  <si>
    <t>Actividad Institucional:</t>
  </si>
  <si>
    <t>CONSTRUCCIÓN DE CARRETERAS, PUENTES Y REHABILITACIÓN DE CAMINOS PARA EL TRANSPORTE</t>
  </si>
  <si>
    <t>Presupuesto por Capitulo</t>
  </si>
  <si>
    <t>Total</t>
  </si>
  <si>
    <t>Indicador</t>
  </si>
  <si>
    <t>Medición</t>
  </si>
  <si>
    <t>Método de Cálculo</t>
  </si>
  <si>
    <t>Unidad de Medida</t>
  </si>
  <si>
    <t>Frecuencia de Medición</t>
  </si>
  <si>
    <t>Tipo de Indicador</t>
  </si>
  <si>
    <t>Dimensión</t>
  </si>
  <si>
    <t>Evaluación</t>
  </si>
  <si>
    <t>Medios de Verificación</t>
  </si>
  <si>
    <t>Eficiencia</t>
  </si>
  <si>
    <t>Economia</t>
  </si>
  <si>
    <t>Pesos</t>
  </si>
  <si>
    <t>Trimestral</t>
  </si>
  <si>
    <t>Desempeño</t>
  </si>
  <si>
    <t>Línea Base
(2016)</t>
  </si>
  <si>
    <t>Eficacia</t>
  </si>
  <si>
    <t>Administracion Interna y de los Servicios Generales</t>
  </si>
  <si>
    <t>Porcentaje de ingresos totales</t>
  </si>
  <si>
    <t>Total de ingresos recibidos/total de ingresos autorizados*100</t>
  </si>
  <si>
    <t>Ingresos propios de la institucion</t>
  </si>
  <si>
    <t xml:space="preserve">Porcentaje de ingresos Propios </t>
  </si>
  <si>
    <t>Total de gastos administrativos ejercidos/ total de gastos administrativos programados*100</t>
  </si>
  <si>
    <t>Proyectos contratados</t>
  </si>
  <si>
    <t>Porcentaje de proyectos contratados</t>
  </si>
  <si>
    <t>Numero de proyectos contratados/ total de proyectos programados autorizados en el ejercicio*100</t>
  </si>
  <si>
    <t>Proyectos terminados</t>
  </si>
  <si>
    <t>Porcentaje de proyectos terminados</t>
  </si>
  <si>
    <t>Numero de proyectos terminados/numero de proyectos programados*100</t>
  </si>
  <si>
    <t>total de presupuesto pagado en capital/presupuesto autorizado en gasto de capital*100</t>
  </si>
  <si>
    <t>Estrategico</t>
  </si>
  <si>
    <t>Total de ingresos propios recabados / total de ingresos propios programados * 100</t>
  </si>
  <si>
    <t>Porcentaje de los gastos administrativos del gasto corriente e ingresos propios</t>
  </si>
  <si>
    <t>Gasto corriente de administración</t>
  </si>
  <si>
    <t xml:space="preserve">porcentaje de presupuesto en gasto de capital año </t>
  </si>
  <si>
    <t>Ingresos totales recibidos de SEFINA</t>
  </si>
  <si>
    <t>Informacion registrada en el Sistema Coram(EAEPE COG)</t>
  </si>
  <si>
    <t>Informacion registrada en el Sistema Coram (EAI )</t>
  </si>
  <si>
    <t>Pago de Gasto de capital  para inversion</t>
  </si>
  <si>
    <t>Año 2024</t>
  </si>
  <si>
    <t>Meta 2025</t>
  </si>
  <si>
    <t>FORMATO
MATRIZ DE INDICADORES DE RESULTADOS AL 31 DE DICIEMBRE 2025</t>
  </si>
  <si>
    <t>Avance al
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</si>
</sst>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.00"/>
    <numFmt numFmtId="165" formatCode="#,##0.00_ ;[Red]\-#,##0.00\ "/>
    <numFmt numFmtId="166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0"/>
      <name val="Arial Narrow"/>
      <family val="2"/>
    </font>
    <font>
      <b/>
      <sz val="2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6"/>
      <name val="Arial Narrow"/>
      <family val="2"/>
    </font>
    <font>
      <sz val="11"/>
      <color theme="0"/>
      <name val="Arial Narrow"/>
      <family val="2"/>
    </font>
    <font>
      <sz val="11"/>
      <color rgb="FFFF0000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2" fontId="6" fillId="0" borderId="8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6" fillId="0" borderId="8" xfId="0" applyFont="1" applyBorder="1"/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0" fontId="8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5" fontId="11" fillId="0" borderId="14" xfId="0" applyNumberFormat="1" applyFont="1" applyBorder="1"/>
    <xf numFmtId="0" fontId="8" fillId="0" borderId="5" xfId="0" applyFont="1" applyBorder="1"/>
    <xf numFmtId="4" fontId="8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/>
    <xf numFmtId="10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/>
    <xf numFmtId="43" fontId="6" fillId="0" borderId="0" xfId="3" applyFont="1"/>
    <xf numFmtId="165" fontId="13" fillId="0" borderId="0" xfId="0" applyNumberFormat="1" applyFont="1"/>
    <xf numFmtId="0" fontId="14" fillId="0" borderId="0" xfId="0" applyFont="1"/>
    <xf numFmtId="0" fontId="13" fillId="0" borderId="0" xfId="0" applyFont="1"/>
    <xf numFmtId="165" fontId="14" fillId="0" borderId="0" xfId="0" applyNumberFormat="1" applyFont="1"/>
    <xf numFmtId="166" fontId="8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4">
    <cellStyle name="Millares" xfId="3" builtinId="3"/>
    <cellStyle name="Normal" xfId="0" builtinId="0"/>
    <cellStyle name="Normal 2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511968</xdr:colOff>
      <xdr:row>26</xdr:row>
      <xdr:rowOff>0</xdr:rowOff>
    </xdr:from>
    <xdr:to>
      <xdr:col>23</xdr:col>
      <xdr:colOff>631030</xdr:colOff>
      <xdr:row>28</xdr:row>
      <xdr:rowOff>42213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35CAC6B4-5700-4235-A70C-1DDA35506ED1}"/>
            </a:ext>
          </a:extLst>
        </xdr:cNvPr>
        <xdr:cNvGrpSpPr/>
      </xdr:nvGrpSpPr>
      <xdr:grpSpPr>
        <a:xfrm>
          <a:off x="678656" y="10906125"/>
          <a:ext cx="18645187" cy="1173307"/>
          <a:chOff x="51955" y="12763500"/>
          <a:chExt cx="8050356" cy="1173307"/>
        </a:xfrm>
      </xdr:grpSpPr>
      <xdr:sp macro="" textlink="">
        <xdr:nvSpPr>
          <xdr:cNvPr id="9" name="Text Box 3">
            <a:extLst>
              <a:ext uri="{FF2B5EF4-FFF2-40B4-BE49-F238E27FC236}">
                <a16:creationId xmlns:a16="http://schemas.microsoft.com/office/drawing/2014/main" id="{0A5FEFEF-422C-0486-E877-7CA0266EF7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955" y="12763500"/>
            <a:ext cx="2013238" cy="117330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ELABORADO POR:</a:t>
            </a: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L.C. PEDRO GARCIA FELICIANO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JEFE DEL DEPARTAMENTO DE RECURSOS FINANCIEROS</a:t>
            </a:r>
          </a:p>
        </xdr:txBody>
      </xdr:sp>
      <xdr:sp macro="" textlink="">
        <xdr:nvSpPr>
          <xdr:cNvPr id="10" name="Text Box 4">
            <a:extLst>
              <a:ext uri="{FF2B5EF4-FFF2-40B4-BE49-F238E27FC236}">
                <a16:creationId xmlns:a16="http://schemas.microsoft.com/office/drawing/2014/main" id="{468E85FF-AAFE-DD5D-776A-8C38BA803C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5193" y="12763500"/>
            <a:ext cx="2017568" cy="117330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REVISADO POR:</a:t>
            </a: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C. XITLALI YANET SEVILLA SANCHEZ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DIRECTORA DE ADMINISTRACION Y FINANZAS</a:t>
            </a:r>
          </a:p>
        </xdr:txBody>
      </xdr:sp>
      <xdr:sp macro="" textlink="">
        <xdr:nvSpPr>
          <xdr:cNvPr id="11" name="Text Box 5">
            <a:extLst>
              <a:ext uri="{FF2B5EF4-FFF2-40B4-BE49-F238E27FC236}">
                <a16:creationId xmlns:a16="http://schemas.microsoft.com/office/drawing/2014/main" id="{56D0A2BE-FA3F-CD88-3E47-1EA3AC5B32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82761" y="12763500"/>
            <a:ext cx="2028825" cy="117330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APROBADO POR:</a:t>
            </a: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ING.MARTIN VEGA GONZALEZ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9429DDD4-4D7A-EB41-D7B1-2BD9935F88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11586" y="12763500"/>
            <a:ext cx="1990725" cy="117330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Vo. Bo:</a:t>
            </a: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L.C. GLORIA LIZZETH HERNANDEZ TELLEZ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ENC.DIRECCION DE CONTROL Y SEGUIMIENTO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ili\CICAEG\CONTPAQ\2019\ARQ.REYNOSO.19\OBRAS%202016\concentrado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OVTOSCIFRAS"/>
      <sheetName val="CONCENTRADO GRAL"/>
      <sheetName val="INTEGRANTES"/>
      <sheetName val="MUNICIPIOS"/>
      <sheetName val="PROGRAMAS"/>
      <sheetName val="Nombre Contratistas"/>
      <sheetName val="INSTRUCCIONES"/>
      <sheetName val="TIPOS DE CONVENIO"/>
      <sheetName val="TIPOS OFICIO"/>
      <sheetName val="AFIANZADORAS"/>
      <sheetName val="RESIDENTES"/>
      <sheetName val="REL OFIC AJTES PRES"/>
      <sheetName val="0001"/>
      <sheetName val="AGREGAR"/>
      <sheetName val="R2"/>
      <sheetName val="R1"/>
      <sheetName val="Ficha contratista"/>
      <sheetName val="VER COLUMN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ANGEL HERNANDEZ NARCIZO</v>
          </cell>
        </row>
        <row r="3">
          <cell r="A3" t="str">
            <v>CARAZA DISEÑO Y CONSTRUCCION, S.A. DE C.V.</v>
          </cell>
        </row>
        <row r="4">
          <cell r="A4" t="str">
            <v>CONSORCIO CONSTRUCTOR CALLI, S.A. DE C.V. EN PARTICIPACION CONJUNTA CON TERRACERIAS DYB, S.A. DE C.V.</v>
          </cell>
        </row>
        <row r="5">
          <cell r="A5" t="str">
            <v>CONSTRUCCIÓN AVANZADA HD, S.A. DE C.V.</v>
          </cell>
        </row>
        <row r="6">
          <cell r="A6" t="str">
            <v>CONSTRUCTORA ALICAT, S.A. DE C.V. EN PARTICIPACION CONUNTA CON ALEJANDRO CASTRO BELLO</v>
          </cell>
        </row>
        <row r="7">
          <cell r="A7" t="str">
            <v>CONSTRUCTORA BILMA, S.A. DE C.V.</v>
          </cell>
        </row>
        <row r="8">
          <cell r="A8" t="str">
            <v>CONSTRUCTORA Y PAVIMENTOS DEL PACIFICO, S.A. DE C.V.</v>
          </cell>
        </row>
        <row r="9">
          <cell r="A9" t="str">
            <v>CONSTRUCTORA Y PAVIMENTOS GUERRERENSES, S.A. DE C.V.</v>
          </cell>
        </row>
        <row r="10">
          <cell r="A10" t="str">
            <v>CONTRUCCONES BRACKET, S.A. DE C.V.</v>
          </cell>
        </row>
        <row r="11">
          <cell r="A11" t="str">
            <v>DEL PACIFICO CONSORCIO CONSTRUCTOR DEL SUR, S.A. DE C.V.</v>
          </cell>
        </row>
        <row r="12">
          <cell r="A12" t="str">
            <v>FERREMAQUINARIA Y CONSTRUCCIONES SOTAR, S. DE R.L. DE C.V.</v>
          </cell>
        </row>
        <row r="13">
          <cell r="A13" t="str">
            <v>G.C. ACUARIO, S.A. DE C.V.</v>
          </cell>
        </row>
        <row r="14">
          <cell r="A14" t="str">
            <v>GORA PROYECTOS Y CONSTRUCCIONES, S.A. DE C.V.</v>
          </cell>
        </row>
        <row r="15">
          <cell r="A15" t="str">
            <v>GRISELDA MARINO REYNA</v>
          </cell>
        </row>
        <row r="16">
          <cell r="A16" t="str">
            <v>GRUPO CONSTRUCTOR TORRE LATINA, S.A. DE C.V.</v>
          </cell>
        </row>
        <row r="17">
          <cell r="A17" t="str">
            <v>GRUPO CYRMA MART, S.A. DE C.V.</v>
          </cell>
        </row>
        <row r="18">
          <cell r="A18" t="str">
            <v>GRUPO ESPECIALIZADO EN CONSTRUCCION TORRES, S.A. DE C.V.</v>
          </cell>
        </row>
        <row r="19">
          <cell r="A19" t="str">
            <v>HABITATING Y ARQ. CONST. S.A. DE C.V.</v>
          </cell>
        </row>
        <row r="20">
          <cell r="A20" t="str">
            <v>IUSA CONSTRUCCIONES, S.A. DE C.V.</v>
          </cell>
        </row>
        <row r="21">
          <cell r="A21" t="str">
            <v>JEYAM CONSTRUCCIONES, S.A DE C.V.</v>
          </cell>
        </row>
        <row r="22">
          <cell r="A22" t="str">
            <v>MIGUEL SOLORIO FIGUEROA</v>
          </cell>
        </row>
        <row r="23">
          <cell r="A23" t="str">
            <v>MOISES MARTINEZ MENDOZA</v>
          </cell>
        </row>
        <row r="24">
          <cell r="A24" t="str">
            <v>OBRAS Y AGREGADOS CASHE, S.A. DE C.V. Y GRUPO CYRMA MART, S.A. DE C.V.</v>
          </cell>
        </row>
        <row r="25">
          <cell r="A25" t="str">
            <v>OPD COMISION DE INFRAESTRUCTURA CARRETERA Y AEROPORTUARIA DEL ESTADO DE GUERRERO</v>
          </cell>
        </row>
        <row r="26">
          <cell r="A26" t="str">
            <v>PAPAGAYO CONSTRUCCIONES Y MAQUINARIA, S.A. DE C.V.</v>
          </cell>
        </row>
        <row r="27">
          <cell r="A27" t="str">
            <v>PROVEEDORA Y CONSTRUCCIONES DE GUERRERO, S.A. DE C.V.</v>
          </cell>
        </row>
        <row r="28">
          <cell r="A28" t="str">
            <v>PROYECCION Y SERVICIOS RJD, S.A. DE C.V.</v>
          </cell>
        </row>
        <row r="29">
          <cell r="A29" t="str">
            <v>RAVASA, S.A. DE C.V.</v>
          </cell>
        </row>
        <row r="30">
          <cell r="A30" t="str">
            <v>SISTEMAS DE GESTION AMBIENTAL GAIA, S.A. DE C.V.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 t="str">
            <v>DEJAR LIBRES</v>
          </cell>
        </row>
        <row r="104">
          <cell r="A104" t="str">
            <v>DEJAR LIBRES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7"/>
  <sheetViews>
    <sheetView showGridLines="0" tabSelected="1" topLeftCell="B1" zoomScale="80" zoomScaleNormal="80" zoomScaleSheetLayoutView="80" zoomScalePageLayoutView="125" workbookViewId="0">
      <selection activeCell="X1" sqref="X1"/>
    </sheetView>
  </sheetViews>
  <sheetFormatPr baseColWidth="10" defaultColWidth="11.5703125" defaultRowHeight="25.5" x14ac:dyDescent="0.3"/>
  <cols>
    <col min="1" max="1" width="2.5703125" style="1" customWidth="1"/>
    <col min="2" max="4" width="13.5703125" style="1" customWidth="1"/>
    <col min="5" max="5" width="8.7109375" style="1" customWidth="1"/>
    <col min="6" max="9" width="13.5703125" style="1" customWidth="1"/>
    <col min="10" max="10" width="0.85546875" style="1" customWidth="1"/>
    <col min="11" max="12" width="18.28515625" style="1" customWidth="1"/>
    <col min="13" max="14" width="10.5703125" style="1" customWidth="1"/>
    <col min="15" max="15" width="10.28515625" style="1" customWidth="1"/>
    <col min="16" max="16" width="12.140625" style="1" customWidth="1"/>
    <col min="17" max="17" width="11.28515625" style="1" customWidth="1"/>
    <col min="18" max="18" width="12.5703125" style="1" customWidth="1"/>
    <col min="19" max="19" width="10.5703125" style="1" customWidth="1"/>
    <col min="20" max="20" width="10.140625" style="1" customWidth="1"/>
    <col min="21" max="21" width="17.85546875" style="1" customWidth="1"/>
    <col min="22" max="22" width="16.5703125" style="1" customWidth="1"/>
    <col min="23" max="23" width="14.28515625" style="2" customWidth="1"/>
    <col min="24" max="24" width="16.85546875" style="1" customWidth="1"/>
    <col min="25" max="25" width="3.42578125" style="3" customWidth="1"/>
    <col min="26" max="26" width="12.42578125" style="1" customWidth="1"/>
    <col min="27" max="16384" width="11.5703125" style="1"/>
  </cols>
  <sheetData>
    <row r="1" spans="2:25" ht="55.15" customHeight="1" x14ac:dyDescent="0.3">
      <c r="D1" s="33" t="s">
        <v>60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2:25" s="4" customFormat="1" ht="16.149999999999999" customHeight="1" x14ac:dyDescent="0.2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  <c r="Y2" s="3"/>
    </row>
    <row r="3" spans="2:25" s="4" customFormat="1" ht="24.6" customHeight="1" x14ac:dyDescent="0.25">
      <c r="B3" s="41" t="s">
        <v>1</v>
      </c>
      <c r="C3" s="41"/>
      <c r="D3" s="42" t="s">
        <v>2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4"/>
      <c r="Y3" s="3"/>
    </row>
    <row r="4" spans="2:25" s="4" customFormat="1" ht="25.5" customHeight="1" x14ac:dyDescent="0.25">
      <c r="B4" s="34" t="s">
        <v>3</v>
      </c>
      <c r="C4" s="35"/>
      <c r="D4" s="42" t="s">
        <v>4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3"/>
    </row>
    <row r="5" spans="2:25" s="4" customFormat="1" x14ac:dyDescent="0.25">
      <c r="B5" s="34" t="s">
        <v>5</v>
      </c>
      <c r="C5" s="35"/>
      <c r="D5" s="42" t="s">
        <v>6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4"/>
      <c r="Y5" s="3"/>
    </row>
    <row r="6" spans="2:25" s="4" customFormat="1" x14ac:dyDescent="0.25">
      <c r="B6" s="34" t="s">
        <v>7</v>
      </c>
      <c r="C6" s="35"/>
      <c r="D6" s="42" t="s">
        <v>8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3"/>
    </row>
    <row r="7" spans="2:25" s="4" customFormat="1" ht="16.899999999999999" customHeight="1" x14ac:dyDescent="0.25">
      <c r="B7" s="39" t="s">
        <v>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40"/>
      <c r="Y7" s="3"/>
    </row>
    <row r="8" spans="2:25" s="4" customFormat="1" x14ac:dyDescent="0.25">
      <c r="B8" s="34" t="s">
        <v>10</v>
      </c>
      <c r="C8" s="35"/>
      <c r="D8" s="36" t="s">
        <v>11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8"/>
      <c r="Y8" s="3"/>
    </row>
    <row r="9" spans="2:25" s="4" customFormat="1" x14ac:dyDescent="0.25">
      <c r="B9" s="34" t="s">
        <v>12</v>
      </c>
      <c r="C9" s="35"/>
      <c r="D9" s="36" t="s">
        <v>13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8"/>
      <c r="Y9" s="3"/>
    </row>
    <row r="10" spans="2:25" s="4" customFormat="1" ht="20.25" customHeight="1" x14ac:dyDescent="0.25">
      <c r="B10" s="34" t="s">
        <v>14</v>
      </c>
      <c r="C10" s="35"/>
      <c r="D10" s="36" t="s">
        <v>15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8"/>
      <c r="Y10" s="3"/>
    </row>
    <row r="11" spans="2:25" s="4" customFormat="1" ht="25.5" customHeight="1" x14ac:dyDescent="0.25">
      <c r="B11" s="59" t="s">
        <v>16</v>
      </c>
      <c r="C11" s="60"/>
      <c r="D11" s="36" t="s">
        <v>17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8"/>
      <c r="Y11" s="3"/>
    </row>
    <row r="12" spans="2:25" s="4" customFormat="1" ht="36.6" customHeight="1" x14ac:dyDescent="0.25">
      <c r="B12" s="55" t="s">
        <v>18</v>
      </c>
      <c r="C12" s="56"/>
      <c r="D12" s="56"/>
      <c r="E12" s="56"/>
      <c r="F12" s="56"/>
      <c r="G12" s="57"/>
      <c r="H12" s="6"/>
      <c r="I12" s="6"/>
      <c r="J12" s="6"/>
      <c r="K12" s="55" t="s">
        <v>36</v>
      </c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7"/>
      <c r="Y12" s="3"/>
    </row>
    <row r="13" spans="2:25" s="4" customFormat="1" ht="20.25" customHeight="1" x14ac:dyDescent="0.25">
      <c r="B13" s="45">
        <v>1000</v>
      </c>
      <c r="C13" s="45">
        <v>2000</v>
      </c>
      <c r="D13" s="45">
        <v>3000</v>
      </c>
      <c r="E13" s="45">
        <v>4000</v>
      </c>
      <c r="F13" s="45">
        <v>5000</v>
      </c>
      <c r="G13" s="47">
        <v>6000</v>
      </c>
      <c r="H13" s="47">
        <v>9000</v>
      </c>
      <c r="I13" s="7"/>
      <c r="J13" s="7"/>
      <c r="K13" s="49" t="s">
        <v>20</v>
      </c>
      <c r="L13" s="8"/>
      <c r="M13" s="51" t="s">
        <v>22</v>
      </c>
      <c r="N13" s="47"/>
      <c r="O13" s="49" t="s">
        <v>23</v>
      </c>
      <c r="P13" s="49" t="s">
        <v>24</v>
      </c>
      <c r="Q13" s="49" t="s">
        <v>25</v>
      </c>
      <c r="R13" s="49" t="s">
        <v>26</v>
      </c>
      <c r="S13" s="49" t="s">
        <v>34</v>
      </c>
      <c r="T13" s="49" t="s">
        <v>58</v>
      </c>
      <c r="U13" s="49" t="s">
        <v>59</v>
      </c>
      <c r="V13" s="49" t="s">
        <v>61</v>
      </c>
      <c r="W13" s="53" t="s">
        <v>27</v>
      </c>
      <c r="X13" s="49" t="s">
        <v>28</v>
      </c>
      <c r="Y13" s="3"/>
    </row>
    <row r="14" spans="2:25" s="4" customFormat="1" x14ac:dyDescent="0.25">
      <c r="B14" s="46"/>
      <c r="C14" s="46"/>
      <c r="D14" s="46"/>
      <c r="E14" s="46"/>
      <c r="F14" s="46"/>
      <c r="G14" s="48"/>
      <c r="H14" s="48"/>
      <c r="I14" s="9" t="s">
        <v>19</v>
      </c>
      <c r="J14" s="9"/>
      <c r="K14" s="50"/>
      <c r="L14" s="10" t="s">
        <v>21</v>
      </c>
      <c r="M14" s="52"/>
      <c r="N14" s="48"/>
      <c r="O14" s="50"/>
      <c r="P14" s="50"/>
      <c r="Q14" s="50"/>
      <c r="R14" s="50"/>
      <c r="S14" s="50"/>
      <c r="T14" s="50"/>
      <c r="U14" s="50"/>
      <c r="V14" s="50"/>
      <c r="W14" s="54"/>
      <c r="X14" s="50"/>
      <c r="Y14" s="3"/>
    </row>
    <row r="15" spans="2:25" s="4" customFormat="1" ht="81" customHeight="1" x14ac:dyDescent="0.3">
      <c r="B15" s="17">
        <f>49843087.93-B16</f>
        <v>45029991.460000001</v>
      </c>
      <c r="C15" s="17">
        <f>7795027.09-C16</f>
        <v>2812263.8599999994</v>
      </c>
      <c r="D15" s="17">
        <f>19854294.46-D16</f>
        <v>10216073.280000001</v>
      </c>
      <c r="E15" s="17">
        <v>0</v>
      </c>
      <c r="F15" s="17">
        <f>2306686.55-F16</f>
        <v>80088.759999999776</v>
      </c>
      <c r="G15" s="17">
        <f>763351361.87-G16</f>
        <v>763351361.87</v>
      </c>
      <c r="H15" s="17">
        <f>100000-H16</f>
        <v>0</v>
      </c>
      <c r="I15" s="17">
        <f>SUM(B15:H15)</f>
        <v>821489779.23000002</v>
      </c>
      <c r="J15" s="18"/>
      <c r="K15" s="13" t="s">
        <v>54</v>
      </c>
      <c r="L15" s="13" t="s">
        <v>37</v>
      </c>
      <c r="M15" s="58" t="s">
        <v>38</v>
      </c>
      <c r="N15" s="58"/>
      <c r="O15" s="14" t="s">
        <v>31</v>
      </c>
      <c r="P15" s="14" t="s">
        <v>32</v>
      </c>
      <c r="Q15" s="14" t="s">
        <v>49</v>
      </c>
      <c r="R15" s="14" t="s">
        <v>29</v>
      </c>
      <c r="S15" s="14">
        <v>87.58</v>
      </c>
      <c r="T15" s="15">
        <v>0.9995098113741665</v>
      </c>
      <c r="U15" s="19">
        <f>I15</f>
        <v>821489779.23000002</v>
      </c>
      <c r="V15" s="19">
        <v>821148101.20000005</v>
      </c>
      <c r="W15" s="32">
        <f>+V15/U15</f>
        <v>0.99958407512955272</v>
      </c>
      <c r="X15" s="14" t="s">
        <v>56</v>
      </c>
      <c r="Y15" s="3"/>
    </row>
    <row r="16" spans="2:25" s="4" customFormat="1" ht="81" customHeight="1" x14ac:dyDescent="0.3">
      <c r="B16" s="17">
        <v>4813096.47</v>
      </c>
      <c r="C16" s="17">
        <v>4982763.2300000004</v>
      </c>
      <c r="D16" s="17">
        <v>9638221.1799999997</v>
      </c>
      <c r="E16" s="17">
        <v>0</v>
      </c>
      <c r="F16" s="17">
        <v>2226597.79</v>
      </c>
      <c r="G16" s="17">
        <v>0</v>
      </c>
      <c r="H16" s="17">
        <v>100000</v>
      </c>
      <c r="I16" s="17">
        <f>+SUM(B16:H16)</f>
        <v>21760678.669999998</v>
      </c>
      <c r="J16" s="18"/>
      <c r="K16" s="13" t="s">
        <v>39</v>
      </c>
      <c r="L16" s="13" t="s">
        <v>40</v>
      </c>
      <c r="M16" s="58" t="s">
        <v>50</v>
      </c>
      <c r="N16" s="58"/>
      <c r="O16" s="14" t="s">
        <v>31</v>
      </c>
      <c r="P16" s="14" t="s">
        <v>32</v>
      </c>
      <c r="Q16" s="14" t="s">
        <v>49</v>
      </c>
      <c r="R16" s="14" t="s">
        <v>29</v>
      </c>
      <c r="S16" s="14">
        <v>70.739999999999995</v>
      </c>
      <c r="T16" s="15">
        <v>0.96196643695288342</v>
      </c>
      <c r="U16" s="19">
        <f t="shared" ref="U16:U20" si="0">I16</f>
        <v>21760678.669999998</v>
      </c>
      <c r="V16" s="19">
        <v>21760103.32</v>
      </c>
      <c r="W16" s="32">
        <f t="shared" ref="W16:W20" si="1">+V16/U16</f>
        <v>0.99997356010771898</v>
      </c>
      <c r="X16" s="14" t="s">
        <v>56</v>
      </c>
      <c r="Y16" s="3"/>
    </row>
    <row r="17" spans="2:28" s="4" customFormat="1" ht="81" customHeight="1" x14ac:dyDescent="0.3">
      <c r="B17" s="17">
        <f>+B15+B16</f>
        <v>49843087.93</v>
      </c>
      <c r="C17" s="17">
        <f>+C15+C16</f>
        <v>7795027.0899999999</v>
      </c>
      <c r="D17" s="17">
        <f>+D15+D16</f>
        <v>19854294.460000001</v>
      </c>
      <c r="E17" s="17">
        <f t="shared" ref="E17:H17" si="2">+E15+E16</f>
        <v>0</v>
      </c>
      <c r="F17" s="17">
        <f t="shared" si="2"/>
        <v>2306686.5499999998</v>
      </c>
      <c r="G17" s="17">
        <v>0</v>
      </c>
      <c r="H17" s="17">
        <f t="shared" si="2"/>
        <v>100000</v>
      </c>
      <c r="I17" s="17">
        <f>SUM(B17:H17)</f>
        <v>79899096.029999986</v>
      </c>
      <c r="J17" s="18"/>
      <c r="K17" s="13" t="s">
        <v>52</v>
      </c>
      <c r="L17" s="13" t="s">
        <v>51</v>
      </c>
      <c r="M17" s="58" t="s">
        <v>41</v>
      </c>
      <c r="N17" s="58"/>
      <c r="O17" s="14" t="s">
        <v>31</v>
      </c>
      <c r="P17" s="14" t="s">
        <v>32</v>
      </c>
      <c r="Q17" s="14" t="s">
        <v>49</v>
      </c>
      <c r="R17" s="14" t="s">
        <v>30</v>
      </c>
      <c r="S17" s="14">
        <v>57.38</v>
      </c>
      <c r="T17" s="15">
        <v>0.95114046226073379</v>
      </c>
      <c r="U17" s="19">
        <f t="shared" si="0"/>
        <v>79899096.029999986</v>
      </c>
      <c r="V17" s="19">
        <v>78607663.349999994</v>
      </c>
      <c r="W17" s="32">
        <f t="shared" si="1"/>
        <v>0.98383670474175211</v>
      </c>
      <c r="X17" s="14" t="s">
        <v>55</v>
      </c>
      <c r="Y17" s="3"/>
      <c r="Z17" s="27"/>
      <c r="AA17" s="27"/>
    </row>
    <row r="18" spans="2:28" s="4" customFormat="1" ht="36.75" hidden="1" customHeight="1" x14ac:dyDescent="0.3">
      <c r="B18" s="17"/>
      <c r="C18" s="17"/>
      <c r="D18" s="17"/>
      <c r="E18" s="17"/>
      <c r="F18" s="17"/>
      <c r="G18" s="17"/>
      <c r="H18" s="17"/>
      <c r="I18" s="17">
        <f>SUM(B18:G18)</f>
        <v>0</v>
      </c>
      <c r="J18" s="20"/>
      <c r="K18" s="13" t="s">
        <v>42</v>
      </c>
      <c r="L18" s="13" t="s">
        <v>43</v>
      </c>
      <c r="M18" s="58" t="s">
        <v>44</v>
      </c>
      <c r="N18" s="58"/>
      <c r="O18" s="14" t="s">
        <v>31</v>
      </c>
      <c r="P18" s="14" t="s">
        <v>32</v>
      </c>
      <c r="Q18" s="14" t="s">
        <v>33</v>
      </c>
      <c r="R18" s="14" t="s">
        <v>29</v>
      </c>
      <c r="S18" s="16"/>
      <c r="T18" s="21" t="e">
        <v>#DIV/0!</v>
      </c>
      <c r="U18" s="19">
        <f t="shared" si="0"/>
        <v>0</v>
      </c>
      <c r="V18" s="22"/>
      <c r="W18" s="32" t="e">
        <f t="shared" si="1"/>
        <v>#DIV/0!</v>
      </c>
      <c r="X18" s="16"/>
      <c r="Y18" s="3"/>
    </row>
    <row r="19" spans="2:28" s="4" customFormat="1" ht="36.75" hidden="1" customHeight="1" x14ac:dyDescent="0.3">
      <c r="B19" s="17"/>
      <c r="C19" s="17"/>
      <c r="D19" s="17"/>
      <c r="E19" s="17"/>
      <c r="F19" s="17"/>
      <c r="G19" s="17"/>
      <c r="H19" s="17"/>
      <c r="I19" s="17">
        <f>SUM(B19:G19)</f>
        <v>0</v>
      </c>
      <c r="J19" s="20"/>
      <c r="K19" s="13" t="s">
        <v>45</v>
      </c>
      <c r="L19" s="13" t="s">
        <v>46</v>
      </c>
      <c r="M19" s="58" t="s">
        <v>47</v>
      </c>
      <c r="N19" s="58"/>
      <c r="O19" s="14" t="s">
        <v>31</v>
      </c>
      <c r="P19" s="14" t="s">
        <v>32</v>
      </c>
      <c r="Q19" s="14" t="s">
        <v>33</v>
      </c>
      <c r="R19" s="14" t="s">
        <v>35</v>
      </c>
      <c r="S19" s="16"/>
      <c r="T19" s="21" t="e">
        <v>#DIV/0!</v>
      </c>
      <c r="U19" s="19">
        <f t="shared" si="0"/>
        <v>0</v>
      </c>
      <c r="V19" s="22"/>
      <c r="W19" s="32" t="e">
        <f t="shared" si="1"/>
        <v>#DIV/0!</v>
      </c>
      <c r="X19" s="16"/>
      <c r="Y19" s="3"/>
    </row>
    <row r="20" spans="2:28" s="4" customFormat="1" ht="81" customHeight="1" x14ac:dyDescent="0.3"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f>G15</f>
        <v>763351361.87</v>
      </c>
      <c r="H20" s="17">
        <v>0</v>
      </c>
      <c r="I20" s="17">
        <f>SUM(B20:H20)</f>
        <v>763351361.87</v>
      </c>
      <c r="J20" s="18"/>
      <c r="K20" s="13" t="s">
        <v>57</v>
      </c>
      <c r="L20" s="13" t="s">
        <v>53</v>
      </c>
      <c r="M20" s="58" t="s">
        <v>48</v>
      </c>
      <c r="N20" s="58"/>
      <c r="O20" s="14" t="s">
        <v>31</v>
      </c>
      <c r="P20" s="14" t="s">
        <v>32</v>
      </c>
      <c r="Q20" s="14" t="s">
        <v>49</v>
      </c>
      <c r="R20" s="14" t="s">
        <v>30</v>
      </c>
      <c r="S20" s="14">
        <v>23.8</v>
      </c>
      <c r="T20" s="15">
        <v>0.75028420879584068</v>
      </c>
      <c r="U20" s="19">
        <f t="shared" si="0"/>
        <v>763351361.87</v>
      </c>
      <c r="V20" s="19">
        <v>763345787.49000001</v>
      </c>
      <c r="W20" s="32">
        <f t="shared" si="1"/>
        <v>0.99999269749124919</v>
      </c>
      <c r="X20" s="14" t="s">
        <v>55</v>
      </c>
      <c r="Y20" s="3"/>
      <c r="Z20" s="27"/>
      <c r="AA20" s="27"/>
      <c r="AB20" s="27"/>
    </row>
    <row r="21" spans="2:28" s="4" customFormat="1" ht="34.5" customHeight="1" x14ac:dyDescent="0.25">
      <c r="B21" s="26"/>
      <c r="C21" s="26"/>
      <c r="D21" s="26"/>
      <c r="E21" s="12"/>
      <c r="F21" s="26"/>
      <c r="G21" s="12"/>
      <c r="H21" s="12"/>
      <c r="I21" s="26"/>
      <c r="J21" s="12"/>
      <c r="K21" s="23"/>
      <c r="L21" s="23"/>
      <c r="M21" s="23"/>
      <c r="N21" s="24"/>
      <c r="O21" s="16"/>
      <c r="P21" s="16"/>
      <c r="Q21" s="16"/>
      <c r="R21" s="16"/>
      <c r="S21" s="16"/>
      <c r="T21" s="25"/>
      <c r="U21" s="25"/>
      <c r="V21" s="25"/>
      <c r="W21" s="5"/>
      <c r="X21" s="16"/>
      <c r="Y21" s="3"/>
    </row>
    <row r="22" spans="2:28" s="4" customFormat="1" ht="34.5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23"/>
      <c r="L22" s="23"/>
      <c r="M22" s="23"/>
      <c r="N22" s="24"/>
      <c r="O22" s="16"/>
      <c r="P22" s="16"/>
      <c r="Q22" s="16"/>
      <c r="R22" s="16"/>
      <c r="S22" s="16"/>
      <c r="T22" s="25"/>
      <c r="U22" s="25"/>
      <c r="V22" s="25"/>
      <c r="W22" s="5"/>
      <c r="X22" s="16"/>
      <c r="Y22" s="3"/>
    </row>
    <row r="23" spans="2:28" x14ac:dyDescent="0.3">
      <c r="G23" s="29"/>
      <c r="H23" s="28">
        <f>+I15+I16</f>
        <v>843250457.89999998</v>
      </c>
      <c r="I23" s="28">
        <v>843250457.89999998</v>
      </c>
      <c r="J23" s="30"/>
      <c r="K23" s="29"/>
    </row>
    <row r="24" spans="2:28" x14ac:dyDescent="0.3">
      <c r="G24" s="31"/>
      <c r="H24" s="28">
        <f>+I17+I20</f>
        <v>843250457.89999998</v>
      </c>
      <c r="I24" s="28">
        <f>+H23-I23</f>
        <v>0</v>
      </c>
      <c r="J24" s="30"/>
      <c r="K24" s="29"/>
    </row>
    <row r="25" spans="2:28" x14ac:dyDescent="0.3">
      <c r="G25" s="29"/>
      <c r="H25" s="28">
        <f>+H23-H24</f>
        <v>0</v>
      </c>
      <c r="I25" s="28"/>
      <c r="J25" s="30"/>
      <c r="K25" s="29"/>
    </row>
    <row r="26" spans="2:28" x14ac:dyDescent="0.3">
      <c r="H26" s="30"/>
      <c r="I26" s="30"/>
      <c r="J26" s="29"/>
      <c r="K26" s="29"/>
    </row>
    <row r="27" spans="2:28" ht="63.75" customHeight="1" x14ac:dyDescent="0.3">
      <c r="I27" s="11"/>
      <c r="J27" s="11"/>
      <c r="K27" s="11"/>
      <c r="L27" s="11"/>
    </row>
  </sheetData>
  <mergeCells count="46">
    <mergeCell ref="M20:N20"/>
    <mergeCell ref="M16:N16"/>
    <mergeCell ref="M17:N17"/>
    <mergeCell ref="M18:N18"/>
    <mergeCell ref="D6:X6"/>
    <mergeCell ref="B12:G12"/>
    <mergeCell ref="M19:N19"/>
    <mergeCell ref="B11:C11"/>
    <mergeCell ref="D11:X11"/>
    <mergeCell ref="B13:B14"/>
    <mergeCell ref="C13:C14"/>
    <mergeCell ref="D13:D14"/>
    <mergeCell ref="E13:E14"/>
    <mergeCell ref="M15:N15"/>
    <mergeCell ref="O13:O14"/>
    <mergeCell ref="P13:P14"/>
    <mergeCell ref="F13:F14"/>
    <mergeCell ref="G13:G14"/>
    <mergeCell ref="X13:X14"/>
    <mergeCell ref="Q13:Q14"/>
    <mergeCell ref="B7:X7"/>
    <mergeCell ref="H13:H14"/>
    <mergeCell ref="M13:N14"/>
    <mergeCell ref="K13:K14"/>
    <mergeCell ref="W13:W14"/>
    <mergeCell ref="V13:V14"/>
    <mergeCell ref="K12:X12"/>
    <mergeCell ref="U13:U14"/>
    <mergeCell ref="S13:S14"/>
    <mergeCell ref="T13:T14"/>
    <mergeCell ref="R13:R14"/>
    <mergeCell ref="D1:W1"/>
    <mergeCell ref="B9:C9"/>
    <mergeCell ref="D9:X9"/>
    <mergeCell ref="B10:C10"/>
    <mergeCell ref="D10:X10"/>
    <mergeCell ref="B8:C8"/>
    <mergeCell ref="D8:X8"/>
    <mergeCell ref="B2:X2"/>
    <mergeCell ref="B3:C3"/>
    <mergeCell ref="D3:X3"/>
    <mergeCell ref="B4:C4"/>
    <mergeCell ref="D4:X4"/>
    <mergeCell ref="B5:C5"/>
    <mergeCell ref="D5:X5"/>
    <mergeCell ref="B6:C6"/>
  </mergeCells>
  <printOptions horizontalCentered="1"/>
  <pageMargins left="0.39370078740157483" right="3.937007874015748E-2" top="0.35433070866141736" bottom="0.31496062992125984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MIR (2)</vt:lpstr>
      <vt:lpstr>'MIR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CARMEN-DPP</dc:creator>
  <cp:lastModifiedBy>CICAEG</cp:lastModifiedBy>
  <cp:lastPrinted>2026-02-11T20:52:18Z</cp:lastPrinted>
  <dcterms:created xsi:type="dcterms:W3CDTF">2018-05-21T19:07:05Z</dcterms:created>
  <dcterms:modified xsi:type="dcterms:W3CDTF">2026-02-16T19:51:16Z</dcterms:modified>
</cp:coreProperties>
</file>