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CLGuerrero\Desktop\ESTADISTICAS UDE\2026\marzo 2026\"/>
    </mc:Choice>
  </mc:AlternateContent>
  <xr:revisionPtr revIDLastSave="0" documentId="8_{EF3DA9AB-7426-4A9D-B5AB-3C8B1C7082ED}" xr6:coauthVersionLast="47" xr6:coauthVersionMax="47" xr10:uidLastSave="{00000000-0000-0000-0000-000000000000}"/>
  <workbookProtection workbookAlgorithmName="SHA-512" workbookHashValue="3F+zF/NU3ocAvgyk75+KBRyvdeigJ9q9mkJBqHRD5LCFfINnDwFcVC/NPLMA2Q5Vslx6DIBV/Vj0nT+tMt3s+A==" workbookSaltValue="n0NFgacMGCVQ+zjCU3W2Cw=="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Listas!$A$3:$A$13</definedName>
    <definedName name="_xlnm.Print_Area" localSheetId="2">Base_Datos!$A$1:$K$31</definedName>
    <definedName name="_xlnm.Print_Area" localSheetId="0">Cuestionario_CCL!$A$1:$M$280</definedName>
    <definedName name="Baja_California">Listas!$B$3:$B$13</definedName>
    <definedName name="Baja_California_Sur">Listas!$C$3:$C$13</definedName>
    <definedName name="Campeche">Listas!$D$3:$D$13</definedName>
    <definedName name="Chiapas">Listas!$E$3:$E$13</definedName>
    <definedName name="Chihuahua">Listas!$F$3:$F$13</definedName>
    <definedName name="Ciudad_de_Mexico">Listas!$G$3:$G$13</definedName>
    <definedName name="Coahuila">Listas!$H$3:$H$13</definedName>
    <definedName name="Colima">Listas!$I$3:$I$13</definedName>
    <definedName name="Durango">Listas!$J$3:$J$13</definedName>
    <definedName name="Estado_de_Mexico">Listas!$K$3:$K$13</definedName>
    <definedName name="Guanajuato">Listas!$L$3:$L$13</definedName>
    <definedName name="Guerrero">Listas!$M$3:$M$13</definedName>
    <definedName name="Hidalgo">Listas!$N$3:$N$13</definedName>
    <definedName name="Jalisco">Listas!$O$3:$O$13</definedName>
    <definedName name="Michoacan">Listas!$P$3:$P$13</definedName>
    <definedName name="Morelos">Listas!$Q$3:$Q$13</definedName>
    <definedName name="Nayarit">Listas!$R$3:$R$13</definedName>
    <definedName name="Nuevo_Leon">Listas!$S$3:$S$13</definedName>
    <definedName name="Oaxaca">Listas!$T$3:$T$13</definedName>
    <definedName name="Pachuca">Listas!$N$3</definedName>
    <definedName name="Puebla">Listas!$U$3:$U$13</definedName>
    <definedName name="Queretaro">Listas!$V$3:$V$13</definedName>
    <definedName name="Quintana_Roo">Listas!$W$3:$W$13</definedName>
    <definedName name="San_Luis_Potosi">Listas!$X$3:$X$13</definedName>
    <definedName name="Sede_Central">Listas!#REF!</definedName>
    <definedName name="Seleccione">Listas!$AG$3:$AG$13</definedName>
    <definedName name="Sinaloa">Listas!$Y$3:$Y$13</definedName>
    <definedName name="Sonora">Listas!$Z$3:$Z$13</definedName>
    <definedName name="Tabasco">Listas!$AA$3:$AA$13</definedName>
    <definedName name="Tamalipas">Listas!#REF!</definedName>
    <definedName name="Tamaulipas">Listas!$AB$3:$AB$13</definedName>
    <definedName name="Tlaxcala">Listas!$AC$3:$AC$13</definedName>
    <definedName name="Vacio">Listas!$AG$3</definedName>
    <definedName name="Veracruz">Listas!$AD$3:$AD$13</definedName>
    <definedName name="Yucatan">Listas!$AE$3:$AE$13</definedName>
    <definedName name="Zacatecas">Listas!$AF$3:$AF$13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B146" i="1" l="1"/>
  <c r="E146" i="1" s="1"/>
  <c r="E138" i="1" l="1"/>
  <c r="K13" i="5"/>
  <c r="K10" i="5"/>
  <c r="K9" i="5"/>
  <c r="K8" i="5"/>
  <c r="J45" i="1" l="1"/>
  <c r="D45" i="1"/>
  <c r="C45" i="1"/>
  <c r="B45" i="1"/>
  <c r="E44" i="1"/>
  <c r="K53" i="5"/>
  <c r="I132" i="1" l="1"/>
  <c r="L161" i="1"/>
  <c r="L140" i="1"/>
  <c r="G8" i="7" l="1"/>
  <c r="G9" i="7"/>
  <c r="G7" i="7"/>
  <c r="B8" i="7"/>
  <c r="B9" i="7"/>
  <c r="B7" i="7"/>
  <c r="G4" i="7"/>
  <c r="G5" i="7"/>
  <c r="G3" i="7"/>
  <c r="B4" i="7"/>
  <c r="B5" i="7"/>
  <c r="B3" i="7"/>
  <c r="K84" i="1"/>
  <c r="K42" i="5"/>
  <c r="K41" i="5"/>
  <c r="K40" i="5"/>
  <c r="K39" i="5"/>
  <c r="K38" i="5"/>
  <c r="K37" i="5"/>
  <c r="K36" i="5"/>
  <c r="K75" i="1"/>
  <c r="M75" i="1"/>
  <c r="K91" i="5"/>
  <c r="K90" i="5"/>
  <c r="K89" i="5"/>
  <c r="K88" i="5"/>
  <c r="K87" i="5"/>
  <c r="K86" i="5"/>
  <c r="K85" i="5"/>
  <c r="K84" i="5"/>
  <c r="K83" i="5"/>
  <c r="K82" i="5"/>
  <c r="K81" i="5"/>
  <c r="K80" i="5"/>
  <c r="K79" i="5"/>
  <c r="K78" i="5"/>
  <c r="K77" i="5"/>
  <c r="K76" i="5"/>
  <c r="K75" i="5"/>
  <c r="K74" i="5"/>
  <c r="K73" i="5"/>
  <c r="K72" i="5"/>
  <c r="K71" i="5"/>
  <c r="K70" i="5"/>
  <c r="I13" i="8"/>
  <c r="I12" i="8"/>
  <c r="I11" i="8"/>
  <c r="I10" i="8"/>
  <c r="I9" i="8"/>
  <c r="I8" i="8"/>
  <c r="I7" i="8"/>
  <c r="I6" i="8"/>
  <c r="I5" i="8"/>
  <c r="I4" i="8"/>
  <c r="I3" i="8"/>
  <c r="I2" i="8"/>
  <c r="K69" i="5"/>
  <c r="K68" i="5"/>
  <c r="K67" i="5"/>
  <c r="K66" i="5"/>
  <c r="K65" i="5"/>
  <c r="K64" i="5"/>
  <c r="K59" i="5"/>
  <c r="K58" i="5"/>
  <c r="K57" i="5"/>
  <c r="K56" i="5"/>
  <c r="K55" i="5"/>
  <c r="K54" i="5"/>
  <c r="K52" i="5"/>
  <c r="K51" i="5"/>
  <c r="K50" i="5"/>
  <c r="K49" i="5"/>
  <c r="K48" i="5"/>
  <c r="K47" i="5"/>
  <c r="K46" i="5"/>
  <c r="K45" i="5"/>
  <c r="K44" i="5"/>
  <c r="K43" i="5"/>
  <c r="K35" i="5"/>
  <c r="K34" i="5"/>
  <c r="K33" i="5"/>
  <c r="K32" i="5"/>
  <c r="K31" i="5"/>
  <c r="K30" i="5"/>
  <c r="K29" i="5"/>
  <c r="K28" i="5"/>
  <c r="K27" i="5"/>
  <c r="K26" i="5"/>
  <c r="K25" i="5"/>
  <c r="K24" i="5"/>
  <c r="K23" i="5"/>
  <c r="K22" i="5"/>
  <c r="K21" i="5"/>
  <c r="K20" i="5"/>
  <c r="K19" i="5"/>
  <c r="K18" i="5"/>
  <c r="K17" i="5"/>
  <c r="K16" i="5"/>
  <c r="K15" i="5"/>
  <c r="K14" i="5"/>
  <c r="K12" i="5"/>
  <c r="K11" i="5"/>
  <c r="K7" i="5"/>
  <c r="K6" i="5"/>
  <c r="K5" i="5"/>
  <c r="K4" i="5"/>
  <c r="K3" i="5"/>
  <c r="K2" i="5"/>
  <c r="E75" i="1"/>
  <c r="C75" i="1"/>
  <c r="E43" i="1"/>
  <c r="E42" i="1"/>
  <c r="B167" i="1"/>
  <c r="E167" i="1" l="1"/>
  <c r="E159" i="1"/>
  <c r="E45" i="1"/>
  <c r="I76" i="1"/>
  <c r="K62" i="5"/>
  <c r="A148" i="1"/>
  <c r="C163" i="1"/>
  <c r="J10" i="8" s="1"/>
  <c r="C162" i="1"/>
  <c r="J9" i="8" s="1"/>
  <c r="C165" i="1"/>
  <c r="J12" i="8" s="1"/>
  <c r="C161" i="1"/>
  <c r="C166" i="1"/>
  <c r="J13" i="8" s="1"/>
  <c r="C164" i="1"/>
  <c r="J11" i="8" s="1"/>
  <c r="A169" i="1"/>
  <c r="K63" i="5"/>
  <c r="C141" i="1"/>
  <c r="J3" i="8" s="1"/>
  <c r="C140" i="1"/>
  <c r="J2" i="8" s="1"/>
  <c r="C144" i="1"/>
  <c r="J6" i="8" s="1"/>
  <c r="C143" i="1"/>
  <c r="J5" i="8" s="1"/>
  <c r="C145" i="1"/>
  <c r="J7" i="8" s="1"/>
  <c r="C142" i="1"/>
  <c r="K60" i="5"/>
  <c r="K61" i="5"/>
  <c r="C167" i="1" l="1"/>
  <c r="J8" i="8"/>
  <c r="C146" i="1"/>
  <c r="J4" i="8"/>
</calcChain>
</file>

<file path=xl/sharedStrings.xml><?xml version="1.0" encoding="utf-8"?>
<sst xmlns="http://schemas.openxmlformats.org/spreadsheetml/2006/main" count="1415" uniqueCount="612">
  <si>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</si>
  <si>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</si>
  <si>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</si>
  <si>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</si>
  <si>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</si>
  <si>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</si>
  <si>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</si>
  <si>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</si>
  <si>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</si>
  <si>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</si>
  <si>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</si>
  <si>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</si>
  <si>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</si>
  <si>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</si>
  <si>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</si>
  <si>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</si>
  <si>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</si>
  <si>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</si>
  <si>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</si>
  <si>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</si>
  <si>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</si>
  <si>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</si>
  <si>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</si>
  <si>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</si>
  <si>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</si>
  <si>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</si>
  <si>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</si>
  <si>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</si>
  <si>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</si>
  <si>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</si>
  <si>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</si>
  <si>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</si>
  <si>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</si>
  <si>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</si>
  <si>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</si>
  <si>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</si>
  <si>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</si>
  <si>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</si>
  <si>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</si>
  <si>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</si>
  <si>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</si>
  <si>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</si>
  <si>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</si>
  <si>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De 6 a 15 días</t>
  </si>
  <si>
    <t>De 16 a 25 días</t>
  </si>
  <si>
    <t>De 26 a 35 días</t>
  </si>
  <si>
    <t>De 36 a 45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</si>
  <si>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</si>
  <si>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</si>
  <si>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</si>
  <si>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</si>
  <si>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</si>
  <si>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</si>
  <si>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</si>
  <si>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</si>
  <si>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</si>
  <si>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</si>
  <si>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</si>
  <si>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</si>
  <si>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</si>
  <si>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</si>
  <si>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</si>
  <si>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</si>
  <si>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</si>
  <si>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</si>
  <si>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</si>
  <si>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</si>
  <si>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</si>
  <si>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</si>
  <si>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</si>
  <si>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</si>
  <si>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</si>
  <si>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</si>
  <si>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</si>
  <si>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</si>
  <si>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</si>
  <si>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</si>
  <si>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</si>
  <si>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</si>
  <si>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</si>
  <si>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</si>
  <si>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</si>
  <si>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</si>
  <si>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</si>
  <si>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</si>
  <si>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</si>
  <si>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</si>
  <si>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</si>
  <si>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</si>
  <si>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</si>
  <si>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</si>
  <si>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</si>
  <si>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</si>
  <si>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</si>
  <si>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</si>
  <si>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</si>
  <si>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</si>
  <si>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</si>
  <si>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</si>
  <si>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</si>
  <si>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</si>
  <si>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</si>
  <si>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</si>
  <si>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</si>
  <si>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</si>
  <si>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</si>
  <si>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</si>
  <si>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</si>
  <si>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</si>
  <si>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</si>
  <si>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</si>
  <si>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</si>
  <si>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</si>
  <si>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</si>
  <si>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</si>
  <si>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</si>
  <si>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</si>
  <si>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</si>
  <si>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</si>
  <si>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</si>
  <si>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</si>
  <si>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</si>
  <si>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</si>
  <si>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</si>
  <si>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</si>
  <si>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</si>
  <si>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</si>
  <si>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</si>
  <si>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</si>
  <si>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</si>
  <si>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</si>
  <si>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</si>
  <si>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</si>
  <si>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</si>
  <si>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</si>
  <si>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</si>
  <si>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</si>
  <si>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</si>
  <si>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</si>
  <si>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</si>
  <si>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</si>
  <si>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</si>
  <si>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</si>
  <si>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</si>
  <si>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</si>
  <si>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</si>
  <si>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</si>
  <si>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</si>
  <si>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</si>
  <si>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</si>
  <si>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</si>
  <si>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</si>
  <si>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</si>
  <si>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</si>
  <si>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</si>
  <si>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</si>
  <si>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</si>
  <si>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</si>
  <si>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</si>
  <si>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</si>
  <si>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</si>
  <si>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</si>
  <si>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</si>
  <si>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</si>
  <si>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</si>
  <si>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</si>
  <si>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</si>
  <si>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</si>
  <si>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</si>
  <si>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</si>
  <si>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</si>
  <si>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</si>
  <si>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</si>
  <si>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</si>
  <si>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</si>
  <si>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</si>
  <si>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</si>
  <si>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</si>
  <si>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</si>
  <si>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</si>
  <si>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</si>
  <si>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</si>
  <si>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</si>
  <si>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</si>
  <si>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</si>
  <si>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</si>
  <si>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</si>
  <si>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</si>
  <si>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</si>
  <si>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</si>
  <si>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</si>
  <si>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</si>
  <si>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</si>
  <si>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</si>
  <si>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</si>
  <si>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</si>
  <si>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</si>
  <si>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</si>
  <si>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</si>
  <si>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</si>
  <si>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</si>
  <si>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</si>
  <si>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</si>
  <si>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</si>
  <si>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</si>
  <si>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</si>
  <si>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</si>
  <si>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</si>
  <si>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</si>
  <si>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</si>
  <si>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</si>
  <si>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</si>
  <si>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</si>
  <si>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</si>
  <si>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</si>
  <si>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</si>
  <si>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</si>
  <si>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</si>
  <si>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</si>
  <si>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</si>
  <si>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</si>
  <si>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</si>
  <si>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</si>
  <si>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</si>
  <si>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</si>
  <si>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</si>
  <si>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</si>
  <si>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</si>
  <si>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</si>
  <si>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</si>
  <si>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</si>
  <si>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</si>
  <si>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</si>
  <si>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</si>
  <si>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</si>
  <si>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</si>
  <si>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</si>
  <si>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</si>
  <si>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</si>
  <si>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</si>
  <si>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</si>
  <si>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</si>
  <si>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</si>
  <si>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</si>
  <si>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</si>
  <si>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</si>
  <si>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</si>
  <si>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</si>
  <si>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</si>
  <si>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</si>
  <si>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</si>
  <si>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</si>
  <si>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</si>
  <si>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</si>
  <si>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</si>
  <si>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</si>
  <si>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</si>
  <si>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</si>
  <si>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</si>
  <si>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</si>
  <si>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</si>
  <si>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</si>
  <si>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</si>
  <si>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</si>
  <si>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</si>
  <si>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</si>
  <si>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</si>
  <si>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</si>
  <si>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</si>
  <si>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</si>
  <si>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</si>
  <si>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</si>
  <si>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</si>
  <si>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</si>
  <si>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</si>
  <si>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</si>
  <si>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</si>
  <si>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</si>
  <si>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</si>
  <si>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</si>
  <si>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</si>
  <si>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</si>
  <si>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</si>
  <si>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</si>
  <si>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</si>
  <si>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</si>
  <si>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</si>
  <si>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</si>
  <si>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</si>
  <si>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</si>
  <si>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</si>
  <si>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</si>
  <si>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</si>
  <si>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</si>
  <si>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</si>
  <si>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</si>
  <si>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</si>
  <si>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</si>
  <si>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</si>
  <si>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</si>
  <si>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</si>
  <si>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</si>
  <si>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</si>
  <si>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</si>
  <si>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</si>
  <si>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</si>
  <si>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</si>
  <si>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</si>
  <si>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</si>
  <si>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</si>
  <si>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</si>
  <si>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</si>
  <si>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</si>
  <si>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</si>
  <si>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</si>
  <si>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</si>
  <si>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</si>
  <si>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</si>
  <si>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</si>
  <si>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</si>
  <si>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</si>
  <si>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</si>
  <si>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</si>
  <si>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</si>
  <si>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</si>
  <si>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</si>
  <si>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</si>
  <si>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</si>
  <si>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</si>
  <si>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</si>
  <si>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</si>
  <si>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</si>
  <si>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</si>
  <si>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</si>
  <si>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</si>
  <si>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</si>
  <si>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</si>
  <si>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</si>
  <si>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</si>
  <si>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</si>
  <si>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</si>
  <si>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</si>
  <si>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</si>
  <si>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</si>
  <si>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</si>
  <si>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</si>
  <si>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</si>
  <si>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</si>
  <si>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</si>
  <si>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</si>
  <si>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</si>
  <si>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</si>
  <si>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</si>
  <si>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</si>
  <si>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</si>
  <si>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</si>
  <si>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</si>
  <si>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</si>
  <si>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</si>
  <si>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</si>
  <si>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</si>
  <si>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</si>
  <si>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</si>
  <si>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</si>
  <si>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</si>
  <si>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</si>
  <si>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</si>
  <si>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</si>
  <si>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</si>
  <si>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</si>
  <si>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</si>
  <si>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</si>
  <si>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</si>
  <si>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</si>
  <si>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</si>
  <si>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</si>
  <si>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</si>
  <si>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</si>
  <si>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</si>
  <si>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</si>
  <si>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</si>
  <si>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</si>
  <si>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</si>
  <si>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</si>
  <si>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</si>
  <si>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</si>
  <si>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</si>
  <si>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</si>
  <si>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</si>
  <si>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</si>
  <si>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</si>
  <si>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</si>
  <si>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</si>
  <si>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</si>
  <si>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</si>
  <si>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</si>
  <si>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</si>
  <si>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</si>
  <si>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</si>
  <si>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</si>
  <si>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</si>
  <si>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</si>
  <si>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</si>
  <si>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</si>
  <si>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</si>
  <si>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</si>
  <si>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</si>
  <si>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</si>
  <si>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</si>
  <si>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</si>
  <si>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</si>
  <si>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</si>
  <si>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</si>
  <si>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</si>
  <si>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</si>
  <si>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</si>
  <si>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</si>
  <si>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</si>
  <si>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</si>
  <si>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</si>
  <si>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</si>
  <si>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</si>
  <si>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</si>
  <si>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</si>
  <si>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</si>
  <si>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Tlajomulco</t>
  </si>
  <si>
    <t>Pánuco</t>
  </si>
  <si>
    <t>Tampico</t>
  </si>
  <si>
    <t>San Luis Río Colorado</t>
  </si>
  <si>
    <t>Tepatitlán de Morelos</t>
  </si>
  <si>
    <t xml:space="preserve">Orizaba </t>
  </si>
  <si>
    <t>Reynosa</t>
  </si>
  <si>
    <t>Puerto Peñasco</t>
  </si>
  <si>
    <t>Puerto Vallarta</t>
  </si>
  <si>
    <t>Tijuana</t>
  </si>
  <si>
    <t>Martínez de la Torre</t>
  </si>
  <si>
    <t xml:space="preserve">Nuevo Laredo </t>
  </si>
  <si>
    <t>Nogales</t>
  </si>
  <si>
    <t>Ocotlán</t>
  </si>
  <si>
    <t>Torreón</t>
  </si>
  <si>
    <t>Nuevo Casas Grandes</t>
  </si>
  <si>
    <t>Vizcaíno</t>
  </si>
  <si>
    <t>Tecate</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</si>
  <si>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</si>
  <si>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</si>
  <si>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</si>
  <si>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</si>
  <si>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</si>
  <si>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</si>
  <si>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</si>
  <si>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</si>
  <si>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</si>
  <si>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</si>
  <si>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</si>
  <si>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</si>
  <si>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</si>
  <si>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</si>
  <si>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</si>
  <si>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</si>
  <si>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</si>
  <si>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</si>
  <si>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</si>
  <si>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</si>
  <si>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</si>
  <si>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</si>
  <si>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</si>
  <si>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</si>
  <si>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</si>
  <si>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</si>
  <si>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</si>
  <si>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</si>
  <si>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</si>
  <si>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</si>
  <si>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</si>
  <si>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</si>
  <si>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</si>
  <si>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</si>
  <si>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</si>
  <si>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</si>
  <si>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</si>
  <si>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</si>
  <si>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</si>
  <si>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Tuxtla Gutiérrez</t>
  </si>
  <si>
    <t>San José</t>
  </si>
  <si>
    <t>Rosarito</t>
  </si>
  <si>
    <t>Boca del Río</t>
  </si>
  <si>
    <t>Ciudad Victoria</t>
  </si>
  <si>
    <t>Cajeme</t>
  </si>
  <si>
    <t>Guasave</t>
  </si>
  <si>
    <t>Matehuala</t>
  </si>
  <si>
    <t>Cozumel</t>
  </si>
  <si>
    <t>San Juan del Río</t>
  </si>
  <si>
    <t>Tehuacán</t>
  </si>
  <si>
    <t>Monterrey</t>
  </si>
  <si>
    <t>Tepic</t>
  </si>
  <si>
    <t>Cuernavaca</t>
  </si>
  <si>
    <t>Morelia</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</si>
  <si>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</si>
  <si>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</si>
  <si>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</si>
  <si>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</si>
  <si>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</si>
  <si>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</si>
  <si>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</si>
  <si>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</si>
  <si>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</si>
  <si>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</si>
  <si>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</si>
  <si>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</si>
  <si>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</si>
  <si>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</si>
  <si>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</si>
  <si>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</si>
  <si>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</si>
  <si>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</si>
  <si>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</si>
  <si>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Linares</t>
  </si>
  <si>
    <t>Bahía de Banderas</t>
  </si>
  <si>
    <t>Cuautla</t>
  </si>
  <si>
    <t>Ameca</t>
  </si>
  <si>
    <t>Pachuca</t>
  </si>
  <si>
    <t>Celaya</t>
  </si>
  <si>
    <t>Ecatepec</t>
  </si>
  <si>
    <t>Durango</t>
  </si>
  <si>
    <t>Colima</t>
  </si>
  <si>
    <t>Acuña</t>
  </si>
  <si>
    <t>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</si>
  <si>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</si>
  <si>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</si>
  <si>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</si>
  <si>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</si>
  <si>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</si>
  <si>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</si>
  <si>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</si>
  <si>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</si>
  <si>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</si>
  <si>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</si>
  <si>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</si>
  <si>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</si>
  <si>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</si>
  <si>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</si>
  <si>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</si>
  <si>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</si>
  <si>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</si>
  <si>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</si>
  <si>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</si>
  <si>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</si>
  <si>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</si>
  <si>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</si>
  <si>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</si>
  <si>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</si>
  <si>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</si>
  <si>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</si>
  <si>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</si>
  <si>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</si>
  <si>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</si>
  <si>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</si>
  <si>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</si>
  <si>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</si>
  <si>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</si>
  <si>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</si>
  <si>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</si>
  <si>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</si>
  <si>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</si>
  <si>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</si>
  <si>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</si>
  <si>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</si>
  <si>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</si>
  <si>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</si>
  <si>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Nota: Ley Federal del Trabajo (LFT)</t>
  </si>
  <si>
    <t>No binario:</t>
  </si>
  <si>
    <r>
      <t xml:space="preserve">1. Señale el número de personas </t>
    </r>
    <r>
      <rPr>
        <b/>
        <u/>
        <sz val="11"/>
        <color theme="1"/>
        <rFont val="Noto Sans"/>
        <family val="2"/>
      </rPr>
      <t xml:space="preserve">conciliadoras </t>
    </r>
    <r>
      <rPr>
        <b/>
        <sz val="11"/>
        <color theme="1"/>
        <rFont val="Noto Sans"/>
        <family val="2"/>
      </rPr>
      <t>con las que cuenta el Centro de Conciliación Local/Federal:</t>
    </r>
  </si>
  <si>
    <r>
      <t xml:space="preserve">2. Señale el número de personas </t>
    </r>
    <r>
      <rPr>
        <b/>
        <u/>
        <sz val="11"/>
        <color theme="1"/>
        <rFont val="Noto Sans"/>
        <family val="2"/>
      </rPr>
      <t xml:space="preserve">notificadoras </t>
    </r>
    <r>
      <rPr>
        <b/>
        <sz val="11"/>
        <color theme="1"/>
        <rFont val="Noto Sans"/>
        <family val="2"/>
      </rPr>
      <t>con las que cuenta el Centro de Conciliación Local/Federal:</t>
    </r>
  </si>
  <si>
    <t>Personas Notificadoras</t>
  </si>
  <si>
    <t>No binario</t>
  </si>
  <si>
    <t>01/01010103</t>
  </si>
  <si>
    <t>01/01010303</t>
  </si>
  <si>
    <t>01/01010203</t>
  </si>
  <si>
    <t>02/010203</t>
  </si>
  <si>
    <t>02/01020301</t>
  </si>
  <si>
    <t>De 1 a 5 días</t>
  </si>
  <si>
    <t>46 o más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</si>
  <si>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 convenio dure menos de 24 horas se debe de clasificar en "De 1 a 5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</si>
  <si>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una ratificación dure menos de 24 horas se debe de clasificar en "De 1 a 5 días".</t>
  </si>
  <si>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Salvo en las preguntas de la 15 a la 20, donde, en caso de ser "0", deberá dejarse vacío el campo y colocar en el recuadro de observación correspondiente la justificación.
3. Llenar un cuestionario por cada sede con la que cuente la Entidad Federativa.
4. 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</si>
  <si>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t>Poza Rica de Hidalgo</t>
  </si>
  <si>
    <t>Cosamaloapan de Carpio</t>
  </si>
  <si>
    <t>Hidalgo del Parral</t>
  </si>
  <si>
    <t>Oaxaca de Juárez</t>
  </si>
  <si>
    <t>Juchitán de Zaragoza</t>
  </si>
  <si>
    <t>Santa María Huatulco</t>
  </si>
  <si>
    <t>Zapotlán el Grande</t>
  </si>
  <si>
    <t>Autlán de Navarro</t>
  </si>
  <si>
    <t>Chilpancingo de los Bravo</t>
  </si>
  <si>
    <t>Acapulco de Juárez</t>
  </si>
  <si>
    <t>Tlalnepantla de Baz</t>
  </si>
  <si>
    <t>Ciudad Cuauhtémoc</t>
  </si>
  <si>
    <t>.</t>
  </si>
  <si>
    <t>b. Incomparecencia de la parte citada (siendo notificada):</t>
  </si>
  <si>
    <t>Chilpancingo</t>
  </si>
  <si>
    <t>09:00 a 16:30</t>
  </si>
  <si>
    <t>PREVENCION DE TRIBUNAL</t>
  </si>
  <si>
    <t>FALTA DE INTERES DEL SOLICITANTE</t>
  </si>
  <si>
    <t>PROPUESTAS MUY BAJAS QUE VULNERAN LOS DERECHOS DEL TRABAJADOR</t>
  </si>
  <si>
    <t>INCOMPARECENCIA DEL CITADO</t>
  </si>
  <si>
    <t>LAS PROPUESTAS DEL TRABAJADOR EXCEDEN LAS PROPUESTAS DEL PATRON.</t>
  </si>
  <si>
    <t>DIFERIR AUDIENCIA DE CONCILIACION</t>
  </si>
  <si>
    <t>POR DILACION DE EXHORTOS</t>
  </si>
  <si>
    <t>POR DIAS INHABILES</t>
  </si>
  <si>
    <t>NINGUNA</t>
  </si>
  <si>
    <t>PROPUESTAS MUY ELEVADAS POR EL SINDICATO</t>
  </si>
  <si>
    <t>PROPUESTAS MUY BAJAS POR EL PATRON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</si>
</sst>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9"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
      <i/>
      <sz val="8"/>
      <color theme="1"/>
      <name val="Noto Sans"/>
    </font>
    <font>
      <sz val="11"/>
      <color theme="1"/>
      <name val="Noto Sans"/>
    </font>
    <font>
      <sz val="14"/>
      <color rgb="FFFF0000"/>
      <name val="Noto Sans"/>
      <family val="2"/>
    </font>
    <font>
      <sz val="8"/>
      <color theme="1"/>
      <name val="Noto Sans"/>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2">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3" fontId="5" fillId="2" borderId="18" xfId="0" applyNumberFormat="1" applyFont="1" applyFill="1" applyBorder="1" applyAlignment="1" applyProtection="1">
      <alignment horizontal="center" vertical="center"/>
      <protection hidden="1"/>
    </xf>
    <xf numFmtId="0" fontId="25" fillId="2" borderId="0" xfId="0" applyFont="1" applyFill="1"/>
    <xf numFmtId="0" fontId="26" fillId="2" borderId="0" xfId="0" applyFont="1" applyFill="1" applyAlignment="1" applyProtection="1">
      <alignment vertical="center" wrapText="1"/>
      <protection hidden="1"/>
    </xf>
    <xf numFmtId="0" fontId="26" fillId="2" borderId="0" xfId="0" applyFont="1" applyFill="1" applyProtection="1">
      <protection hidden="1"/>
    </xf>
    <xf numFmtId="0" fontId="27" fillId="2" borderId="0" xfId="0" applyFont="1" applyFill="1" applyProtection="1">
      <protection hidden="1"/>
    </xf>
    <xf numFmtId="0" fontId="28" fillId="2" borderId="0" xfId="0" applyFont="1" applyFill="1" applyAlignment="1">
      <alignment horizontal="center"/>
    </xf>
    <xf numFmtId="0" fontId="24" fillId="0" borderId="20" xfId="0" applyFont="1" applyBorder="1" applyAlignment="1">
      <alignment horizontal="center" vertical="center" wrapText="1"/>
    </xf>
    <xf numFmtId="0" fontId="26"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7" fillId="2" borderId="1"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0" fontId="19" fillId="2" borderId="1" xfId="0" applyFont="1" applyFill="1" applyBorder="1" applyAlignment="1" applyProtection="1">
      <alignment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44" fontId="4" fillId="2" borderId="2" xfId="0" applyNumberFormat="1" applyFont="1" applyFill="1" applyBorder="1" applyAlignment="1" applyProtection="1">
      <alignment horizontal="center" vertical="center"/>
      <protection locked="0"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4" fillId="2" borderId="0" xfId="0" applyFont="1" applyFill="1" applyAlignment="1" applyProtection="1">
      <alignment horizontal="center"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left" vertical="center" wrapText="1"/>
      <protection locked="0" hidden="1"/>
    </xf>
  </cellXfs>
  <cellStyles count="3">
    <cellStyle name="Moneda" xfId="2" builtinId="4"/>
    <cellStyle name="Normal" xfId="0" builtinId="0"/>
    <cellStyle name="Porcentaje" xfId="1" builtinId="5"/>
  </cellStyles>
  <dxfs count="93">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2"/>
    </tableStyle>
    <tableStyle name="Estilo de tabla 2" pivot="0" count="2" xr9:uid="{00000000-0011-0000-FFFF-FFFF01000000}">
      <tableStyleElement type="wholeTable" dxfId="91"/>
      <tableStyleElement type="headerRow" dxfId="90"/>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91" totalsRowShown="0" headerRowDxfId="24" dataDxfId="23">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3"/>
  <sheetViews>
    <sheetView tabSelected="1" topLeftCell="A56" zoomScale="73" zoomScaleNormal="80" zoomScaleSheetLayoutView="70" workbookViewId="0">
      <selection activeCell="K94" sqref="K94"/>
    </sheetView>
  </sheetViews>
  <sheetFormatPr baseColWidth="10" defaultColWidth="0" defaultRowHeight="16.5" zeroHeight="1" x14ac:dyDescent="0.3"/>
  <cols>
    <col min="1" max="1" width="51" style="38" customWidth="1"/>
    <col min="2" max="2" width="25.85546875" style="38" customWidth="1"/>
    <col min="3" max="3" width="23.85546875" style="38" bestFit="1" customWidth="1"/>
    <col min="4" max="5" width="11.42578125" style="38" customWidth="1"/>
    <col min="6" max="8" width="5.7109375" style="38" customWidth="1"/>
    <col min="9" max="9" width="25.7109375" style="38" customWidth="1"/>
    <col min="10" max="10" width="27.2851562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14" t="s">
        <v>0</v>
      </c>
      <c r="C1" s="114"/>
      <c r="D1" s="114"/>
      <c r="E1" s="114"/>
      <c r="F1" s="114"/>
      <c r="G1" s="114"/>
      <c r="H1" s="114"/>
      <c r="I1" s="114"/>
      <c r="J1" s="114"/>
      <c r="K1" s="114"/>
      <c r="L1" s="114"/>
      <c r="M1" s="114"/>
    </row>
    <row r="2" spans="1:15" ht="15" customHeight="1" x14ac:dyDescent="0.3">
      <c r="A2" s="37"/>
      <c r="B2" s="114"/>
      <c r="C2" s="114"/>
      <c r="D2" s="114"/>
      <c r="E2" s="114"/>
      <c r="F2" s="114"/>
      <c r="G2" s="114"/>
      <c r="H2" s="114"/>
      <c r="I2" s="114"/>
      <c r="J2" s="114"/>
      <c r="K2" s="114"/>
      <c r="L2" s="114"/>
      <c r="M2" s="114"/>
    </row>
    <row r="3" spans="1:15" ht="15" customHeight="1" x14ac:dyDescent="0.3">
      <c r="A3" s="37"/>
      <c r="B3" s="114"/>
      <c r="C3" s="114"/>
      <c r="D3" s="114"/>
      <c r="E3" s="114"/>
      <c r="F3" s="114"/>
      <c r="G3" s="114"/>
      <c r="H3" s="114"/>
      <c r="I3" s="114"/>
      <c r="J3" s="114"/>
      <c r="K3" s="114"/>
      <c r="L3" s="114"/>
      <c r="M3" s="114"/>
    </row>
    <row r="4" spans="1:15" ht="15" customHeight="1" x14ac:dyDescent="0.3">
      <c r="A4" s="37"/>
      <c r="B4" s="114"/>
      <c r="C4" s="114"/>
      <c r="D4" s="114"/>
      <c r="E4" s="114"/>
      <c r="F4" s="114"/>
      <c r="G4" s="114"/>
      <c r="H4" s="114"/>
      <c r="I4" s="114"/>
      <c r="J4" s="114"/>
      <c r="K4" s="114"/>
      <c r="L4" s="114"/>
      <c r="M4" s="114"/>
    </row>
    <row r="5" spans="1:15" ht="24" customHeight="1" x14ac:dyDescent="0.3">
      <c r="A5" s="37"/>
      <c r="B5" s="115" t="s">
        <v>377</v>
      </c>
      <c r="C5" s="115"/>
      <c r="D5" s="115"/>
      <c r="E5" s="115"/>
      <c r="F5" s="115"/>
      <c r="G5" s="115"/>
      <c r="H5" s="115"/>
      <c r="I5" s="115"/>
      <c r="J5" s="115"/>
      <c r="K5" s="115"/>
      <c r="L5" s="115"/>
      <c r="M5" s="115"/>
    </row>
    <row r="6" spans="1:15" s="40" customFormat="1" x14ac:dyDescent="0.3">
      <c r="A6" s="39"/>
      <c r="B6" s="115"/>
      <c r="C6" s="115"/>
      <c r="D6" s="115"/>
      <c r="E6" s="115"/>
      <c r="F6" s="115"/>
      <c r="G6" s="115"/>
      <c r="H6" s="115"/>
      <c r="I6" s="115"/>
      <c r="J6" s="115"/>
      <c r="K6" s="115"/>
      <c r="L6" s="115"/>
      <c r="M6" s="115"/>
    </row>
    <row r="7" spans="1:15" x14ac:dyDescent="0.3"/>
    <row r="8" spans="1:15" ht="18" customHeight="1" x14ac:dyDescent="0.3">
      <c r="A8" s="116" t="s">
        <v>584</v>
      </c>
      <c r="B8" s="116"/>
      <c r="C8" s="116"/>
      <c r="D8" s="116"/>
      <c r="E8" s="116"/>
      <c r="F8" s="116"/>
      <c r="G8" s="116"/>
      <c r="H8" s="116"/>
      <c r="I8" s="116"/>
      <c r="J8" s="116"/>
      <c r="K8" s="116"/>
      <c r="L8" s="116"/>
      <c r="M8" s="116"/>
    </row>
    <row r="9" spans="1:15" x14ac:dyDescent="0.3">
      <c r="A9" s="116"/>
      <c r="B9" s="116"/>
      <c r="C9" s="116"/>
      <c r="D9" s="116"/>
      <c r="E9" s="116"/>
      <c r="F9" s="116"/>
      <c r="G9" s="116"/>
      <c r="H9" s="116"/>
      <c r="I9" s="116"/>
      <c r="J9" s="116"/>
      <c r="K9" s="116"/>
      <c r="L9" s="116"/>
      <c r="M9" s="116"/>
    </row>
    <row r="10" spans="1:15" x14ac:dyDescent="0.3">
      <c r="A10" s="116"/>
      <c r="B10" s="116"/>
      <c r="C10" s="116"/>
      <c r="D10" s="116"/>
      <c r="E10" s="116"/>
      <c r="F10" s="116"/>
      <c r="G10" s="116"/>
      <c r="H10" s="116"/>
      <c r="I10" s="116"/>
      <c r="J10" s="116"/>
      <c r="K10" s="116"/>
      <c r="L10" s="116"/>
      <c r="M10" s="116"/>
    </row>
    <row r="11" spans="1:15" x14ac:dyDescent="0.3">
      <c r="A11" s="116"/>
      <c r="B11" s="116"/>
      <c r="C11" s="116"/>
      <c r="D11" s="116"/>
      <c r="E11" s="116"/>
      <c r="F11" s="116"/>
      <c r="G11" s="116"/>
      <c r="H11" s="116"/>
      <c r="I11" s="116"/>
      <c r="J11" s="116"/>
      <c r="K11" s="116"/>
      <c r="L11" s="116"/>
      <c r="M11" s="116"/>
    </row>
    <row r="12" spans="1:15" x14ac:dyDescent="0.3">
      <c r="A12" s="116"/>
      <c r="B12" s="116"/>
      <c r="C12" s="116"/>
      <c r="D12" s="116"/>
      <c r="E12" s="116"/>
      <c r="F12" s="116"/>
      <c r="G12" s="116"/>
      <c r="H12" s="116"/>
      <c r="I12" s="116"/>
      <c r="J12" s="116"/>
      <c r="K12" s="116"/>
      <c r="L12" s="116"/>
      <c r="M12" s="116"/>
      <c r="O12" s="40"/>
    </row>
    <row r="13" spans="1:15" x14ac:dyDescent="0.3">
      <c r="A13" s="116"/>
      <c r="B13" s="116"/>
      <c r="C13" s="116"/>
      <c r="D13" s="116"/>
      <c r="E13" s="116"/>
      <c r="F13" s="116"/>
      <c r="G13" s="116"/>
      <c r="H13" s="116"/>
      <c r="I13" s="116"/>
      <c r="J13" s="116"/>
      <c r="K13" s="116"/>
      <c r="L13" s="116"/>
      <c r="M13" s="116"/>
    </row>
    <row r="14" spans="1:15" x14ac:dyDescent="0.3">
      <c r="A14" s="116"/>
      <c r="B14" s="116"/>
      <c r="C14" s="116"/>
      <c r="D14" s="116"/>
      <c r="E14" s="116"/>
      <c r="F14" s="116"/>
      <c r="G14" s="116"/>
      <c r="H14" s="116"/>
      <c r="I14" s="116"/>
      <c r="J14" s="116"/>
      <c r="K14" s="116"/>
      <c r="L14" s="116"/>
      <c r="M14" s="116"/>
    </row>
    <row r="15" spans="1:15" x14ac:dyDescent="0.3">
      <c r="A15" s="116"/>
      <c r="B15" s="116"/>
      <c r="C15" s="116"/>
      <c r="D15" s="116"/>
      <c r="E15" s="116"/>
      <c r="F15" s="116"/>
      <c r="G15" s="116"/>
      <c r="H15" s="116"/>
      <c r="I15" s="116"/>
      <c r="J15" s="116"/>
      <c r="K15" s="116"/>
      <c r="L15" s="116"/>
      <c r="M15" s="116"/>
    </row>
    <row r="16" spans="1:15" x14ac:dyDescent="0.3">
      <c r="A16" s="116"/>
      <c r="B16" s="116"/>
      <c r="C16" s="116"/>
      <c r="D16" s="116"/>
      <c r="E16" s="116"/>
      <c r="F16" s="116"/>
      <c r="G16" s="116"/>
      <c r="H16" s="116"/>
      <c r="I16" s="116"/>
      <c r="J16" s="116"/>
      <c r="K16" s="116"/>
      <c r="L16" s="116"/>
      <c r="M16" s="116"/>
    </row>
    <row r="17" spans="1:13" x14ac:dyDescent="0.3">
      <c r="A17" s="116"/>
      <c r="B17" s="116"/>
      <c r="C17" s="116"/>
      <c r="D17" s="116"/>
      <c r="E17" s="116"/>
      <c r="F17" s="116"/>
      <c r="G17" s="116"/>
      <c r="H17" s="116"/>
      <c r="I17" s="116"/>
      <c r="J17" s="116"/>
      <c r="K17" s="116"/>
      <c r="L17" s="116"/>
      <c r="M17" s="116"/>
    </row>
    <row r="18" spans="1:13" x14ac:dyDescent="0.3">
      <c r="A18" s="116"/>
      <c r="B18" s="116"/>
      <c r="C18" s="116"/>
      <c r="D18" s="116"/>
      <c r="E18" s="116"/>
      <c r="F18" s="116"/>
      <c r="G18" s="116"/>
      <c r="H18" s="116"/>
      <c r="I18" s="116"/>
      <c r="J18" s="116"/>
      <c r="K18" s="116"/>
      <c r="L18" s="116"/>
      <c r="M18" s="116"/>
    </row>
    <row r="19" spans="1:13" x14ac:dyDescent="0.3">
      <c r="A19" s="116"/>
      <c r="B19" s="116"/>
      <c r="C19" s="116"/>
      <c r="D19" s="116"/>
      <c r="E19" s="116"/>
      <c r="F19" s="116"/>
      <c r="G19" s="116"/>
      <c r="H19" s="116"/>
      <c r="I19" s="116"/>
      <c r="J19" s="116"/>
      <c r="K19" s="116"/>
      <c r="L19" s="116"/>
      <c r="M19" s="116"/>
    </row>
    <row r="20" spans="1:13" x14ac:dyDescent="0.3">
      <c r="A20" s="116"/>
      <c r="B20" s="116"/>
      <c r="C20" s="116"/>
      <c r="D20" s="116"/>
      <c r="E20" s="116"/>
      <c r="F20" s="116"/>
      <c r="G20" s="116"/>
      <c r="H20" s="116"/>
      <c r="I20" s="116"/>
      <c r="J20" s="116"/>
      <c r="K20" s="116"/>
      <c r="L20" s="116"/>
      <c r="M20" s="116"/>
    </row>
    <row r="21" spans="1:13" x14ac:dyDescent="0.3">
      <c r="A21" s="116"/>
      <c r="B21" s="116"/>
      <c r="C21" s="116"/>
      <c r="D21" s="116"/>
      <c r="E21" s="116"/>
      <c r="F21" s="116"/>
      <c r="G21" s="116"/>
      <c r="H21" s="116"/>
      <c r="I21" s="116"/>
      <c r="J21" s="116"/>
      <c r="K21" s="116"/>
      <c r="L21" s="116"/>
      <c r="M21" s="116"/>
    </row>
    <row r="22" spans="1:13" x14ac:dyDescent="0.3">
      <c r="A22" s="116"/>
      <c r="B22" s="116"/>
      <c r="C22" s="116"/>
      <c r="D22" s="116"/>
      <c r="E22" s="116"/>
      <c r="F22" s="116"/>
      <c r="G22" s="116"/>
      <c r="H22" s="116"/>
      <c r="I22" s="116"/>
      <c r="J22" s="116"/>
      <c r="K22" s="116"/>
      <c r="L22" s="116"/>
      <c r="M22" s="116"/>
    </row>
    <row r="23" spans="1:13" x14ac:dyDescent="0.3">
      <c r="A23" s="116"/>
      <c r="B23" s="116"/>
      <c r="C23" s="116"/>
      <c r="D23" s="116"/>
      <c r="E23" s="116"/>
      <c r="F23" s="116"/>
      <c r="G23" s="116"/>
      <c r="H23" s="116"/>
      <c r="I23" s="116"/>
      <c r="J23" s="116"/>
      <c r="K23" s="116"/>
      <c r="L23" s="116"/>
      <c r="M23" s="116"/>
    </row>
    <row r="24" spans="1:13" x14ac:dyDescent="0.3">
      <c r="A24" s="116"/>
      <c r="B24" s="116"/>
      <c r="C24" s="116"/>
      <c r="D24" s="116"/>
      <c r="E24" s="116"/>
      <c r="F24" s="116"/>
      <c r="G24" s="116"/>
      <c r="H24" s="116"/>
      <c r="I24" s="116"/>
      <c r="J24" s="116"/>
      <c r="K24" s="116"/>
      <c r="L24" s="116"/>
      <c r="M24" s="116"/>
    </row>
    <row r="25" spans="1:13" x14ac:dyDescent="0.3">
      <c r="A25" s="116"/>
      <c r="B25" s="116"/>
      <c r="C25" s="116"/>
      <c r="D25" s="116"/>
      <c r="E25" s="116"/>
      <c r="F25" s="116"/>
      <c r="G25" s="116"/>
      <c r="H25" s="116"/>
      <c r="I25" s="116"/>
      <c r="J25" s="116"/>
      <c r="K25" s="116"/>
      <c r="L25" s="116"/>
      <c r="M25" s="116"/>
    </row>
    <row r="26" spans="1:13" x14ac:dyDescent="0.3">
      <c r="A26" s="116"/>
      <c r="B26" s="116"/>
      <c r="C26" s="116"/>
      <c r="D26" s="116"/>
      <c r="E26" s="116"/>
      <c r="F26" s="116"/>
      <c r="G26" s="116"/>
      <c r="H26" s="116"/>
      <c r="I26" s="116"/>
      <c r="J26" s="116"/>
      <c r="K26" s="116"/>
      <c r="L26" s="116"/>
      <c r="M26" s="116"/>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546</v>
      </c>
      <c r="I31" s="44" t="s">
        <v>3</v>
      </c>
      <c r="J31" s="45" t="s">
        <v>555</v>
      </c>
    </row>
    <row r="32" spans="1:13" ht="8.1" customHeight="1" x14ac:dyDescent="0.3"/>
    <row r="33" spans="1:13" ht="21.75" thickBot="1" x14ac:dyDescent="0.45">
      <c r="B33" s="44" t="s">
        <v>4</v>
      </c>
      <c r="C33" s="45" t="s">
        <v>599</v>
      </c>
      <c r="E33" s="85"/>
      <c r="F33" s="85"/>
      <c r="G33" s="85"/>
      <c r="H33" s="85"/>
      <c r="I33" s="44" t="s">
        <v>5</v>
      </c>
      <c r="J33" s="45">
        <v>2026</v>
      </c>
    </row>
    <row r="34" spans="1:13" ht="8.1" customHeight="1" x14ac:dyDescent="0.3"/>
    <row r="35" spans="1:13" ht="17.25" thickBot="1" x14ac:dyDescent="0.35">
      <c r="B35" s="44" t="s">
        <v>6</v>
      </c>
      <c r="C35" s="46" t="s">
        <v>600</v>
      </c>
    </row>
    <row r="36" spans="1:13" x14ac:dyDescent="0.3"/>
    <row r="37" spans="1:13" x14ac:dyDescent="0.3"/>
    <row r="38" spans="1:13" x14ac:dyDescent="0.3"/>
    <row r="39" spans="1:13" ht="39.950000000000003" customHeight="1" x14ac:dyDescent="0.3">
      <c r="A39" s="89" t="s">
        <v>571</v>
      </c>
      <c r="B39" s="89"/>
      <c r="C39" s="89"/>
      <c r="D39" s="89"/>
      <c r="E39" s="89"/>
      <c r="I39" s="89" t="s">
        <v>572</v>
      </c>
      <c r="J39" s="89"/>
      <c r="K39" s="89"/>
      <c r="L39" s="89"/>
      <c r="M39" s="89"/>
    </row>
    <row r="40" spans="1:13" ht="18" customHeight="1" x14ac:dyDescent="0.3"/>
    <row r="41" spans="1:13" ht="18" customHeight="1" x14ac:dyDescent="0.3">
      <c r="A41" s="47"/>
      <c r="B41" s="48" t="s">
        <v>7</v>
      </c>
      <c r="C41" s="48" t="s">
        <v>8</v>
      </c>
      <c r="D41" s="48" t="s">
        <v>9</v>
      </c>
      <c r="E41" s="48" t="s">
        <v>10</v>
      </c>
      <c r="J41" s="48" t="s">
        <v>573</v>
      </c>
    </row>
    <row r="42" spans="1:13" ht="18" customHeight="1" x14ac:dyDescent="0.3">
      <c r="A42" s="49" t="s">
        <v>12</v>
      </c>
      <c r="B42" s="50">
        <v>1</v>
      </c>
      <c r="C42" s="50">
        <v>0</v>
      </c>
      <c r="D42" s="50">
        <v>0</v>
      </c>
      <c r="E42" s="51">
        <f>SUM(B42:D42)</f>
        <v>1</v>
      </c>
      <c r="I42" s="49" t="s">
        <v>12</v>
      </c>
      <c r="J42" s="50">
        <v>1</v>
      </c>
    </row>
    <row r="43" spans="1:13" ht="18" customHeight="1" x14ac:dyDescent="0.3">
      <c r="A43" s="49" t="s">
        <v>13</v>
      </c>
      <c r="B43" s="50">
        <v>1</v>
      </c>
      <c r="C43" s="50">
        <v>0</v>
      </c>
      <c r="D43" s="50">
        <v>0</v>
      </c>
      <c r="E43" s="51">
        <f t="shared" ref="E43:E44" si="0">SUM(B43:D43)</f>
        <v>1</v>
      </c>
      <c r="I43" s="49" t="s">
        <v>13</v>
      </c>
      <c r="J43" s="50">
        <v>1</v>
      </c>
    </row>
    <row r="44" spans="1:13" ht="18" customHeight="1" thickBot="1" x14ac:dyDescent="0.35">
      <c r="A44" s="49" t="s">
        <v>570</v>
      </c>
      <c r="B44" s="52">
        <v>0</v>
      </c>
      <c r="C44" s="52">
        <v>0</v>
      </c>
      <c r="D44" s="52">
        <v>0</v>
      </c>
      <c r="E44" s="81">
        <f t="shared" si="0"/>
        <v>0</v>
      </c>
      <c r="I44" s="49" t="s">
        <v>570</v>
      </c>
      <c r="J44" s="52">
        <v>0</v>
      </c>
    </row>
    <row r="45" spans="1:13" ht="18" customHeight="1" x14ac:dyDescent="0.3">
      <c r="A45" s="49" t="s">
        <v>14</v>
      </c>
      <c r="B45" s="53">
        <f>SUM(B42:B44)</f>
        <v>2</v>
      </c>
      <c r="C45" s="53">
        <f>SUM(C42:C44)</f>
        <v>0</v>
      </c>
      <c r="D45" s="53">
        <f>SUM(D42:D44)</f>
        <v>0</v>
      </c>
      <c r="E45" s="53">
        <f>SUM(E42:E44)</f>
        <v>2</v>
      </c>
      <c r="I45" s="49" t="s">
        <v>14</v>
      </c>
      <c r="J45" s="53">
        <f>SUM(J42:J44)</f>
        <v>2</v>
      </c>
    </row>
    <row r="46" spans="1:13" ht="18" customHeight="1" x14ac:dyDescent="0.3"/>
    <row r="47" spans="1:13" ht="18" customHeight="1" x14ac:dyDescent="0.3">
      <c r="A47" s="54" t="s">
        <v>15</v>
      </c>
      <c r="B47" s="90"/>
      <c r="C47" s="91"/>
      <c r="D47" s="91"/>
      <c r="E47" s="92"/>
      <c r="I47" s="54" t="s">
        <v>15</v>
      </c>
      <c r="J47" s="90"/>
      <c r="K47" s="91"/>
      <c r="L47" s="91"/>
      <c r="M47" s="92"/>
    </row>
    <row r="48" spans="1:13" ht="18" customHeight="1" x14ac:dyDescent="0.3">
      <c r="A48" s="54"/>
      <c r="B48" s="93"/>
      <c r="C48" s="94"/>
      <c r="D48" s="94"/>
      <c r="E48" s="95"/>
      <c r="I48" s="54"/>
      <c r="J48" s="93"/>
      <c r="K48" s="94"/>
      <c r="L48" s="94"/>
      <c r="M48" s="95"/>
    </row>
    <row r="49" spans="1:13" ht="18" customHeight="1" x14ac:dyDescent="0.3">
      <c r="B49" s="96"/>
      <c r="C49" s="97"/>
      <c r="D49" s="97"/>
      <c r="E49" s="98"/>
      <c r="J49" s="96"/>
      <c r="K49" s="97"/>
      <c r="L49" s="97"/>
      <c r="M49" s="98"/>
    </row>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112" t="s">
        <v>17</v>
      </c>
      <c r="B54" s="112"/>
      <c r="C54" s="112"/>
      <c r="D54" s="112"/>
      <c r="E54" s="56">
        <v>151</v>
      </c>
      <c r="I54" s="54" t="s">
        <v>15</v>
      </c>
      <c r="J54" s="99"/>
      <c r="K54" s="99"/>
      <c r="L54" s="99"/>
      <c r="M54" s="99"/>
    </row>
    <row r="55" spans="1:13" x14ac:dyDescent="0.3">
      <c r="J55" s="99"/>
      <c r="K55" s="99"/>
      <c r="L55" s="99"/>
      <c r="M55" s="99"/>
    </row>
    <row r="56" spans="1:13" x14ac:dyDescent="0.3"/>
    <row r="57" spans="1:13" ht="54.95" customHeight="1" x14ac:dyDescent="0.3">
      <c r="A57" s="89" t="s">
        <v>378</v>
      </c>
      <c r="B57" s="89"/>
      <c r="C57" s="89"/>
      <c r="D57" s="89"/>
      <c r="E57" s="89"/>
      <c r="I57" s="89" t="s">
        <v>379</v>
      </c>
      <c r="J57" s="89"/>
      <c r="K57" s="89"/>
      <c r="L57" s="89"/>
      <c r="M57" s="89"/>
    </row>
    <row r="58" spans="1:13" x14ac:dyDescent="0.3"/>
    <row r="59" spans="1:13" x14ac:dyDescent="0.3">
      <c r="C59" s="57" t="s">
        <v>12</v>
      </c>
      <c r="E59" s="57" t="s">
        <v>13</v>
      </c>
      <c r="K59" s="57" t="s">
        <v>12</v>
      </c>
      <c r="M59" s="57" t="s">
        <v>13</v>
      </c>
    </row>
    <row r="60" spans="1:13" ht="5.0999999999999996" customHeight="1" x14ac:dyDescent="0.3"/>
    <row r="61" spans="1:13" ht="17.25" thickBot="1" x14ac:dyDescent="0.35">
      <c r="A61" s="58" t="s">
        <v>18</v>
      </c>
      <c r="C61" s="56">
        <v>31</v>
      </c>
      <c r="E61" s="56">
        <v>48</v>
      </c>
      <c r="I61" s="58" t="s">
        <v>18</v>
      </c>
      <c r="K61" s="56">
        <v>29</v>
      </c>
      <c r="M61" s="56">
        <v>42</v>
      </c>
    </row>
    <row r="62" spans="1:13" ht="5.0999999999999996" customHeight="1" x14ac:dyDescent="0.3"/>
    <row r="63" spans="1:13" ht="17.25" thickBot="1" x14ac:dyDescent="0.35">
      <c r="A63" s="58" t="s">
        <v>19</v>
      </c>
      <c r="C63" s="56">
        <v>2</v>
      </c>
      <c r="E63" s="56">
        <v>3</v>
      </c>
      <c r="I63" s="58" t="s">
        <v>19</v>
      </c>
      <c r="K63" s="56">
        <v>1</v>
      </c>
      <c r="M63" s="56">
        <v>2</v>
      </c>
    </row>
    <row r="64" spans="1:13" ht="5.0999999999999996" customHeight="1" x14ac:dyDescent="0.3"/>
    <row r="65" spans="1:13" ht="17.25" thickBot="1" x14ac:dyDescent="0.35">
      <c r="A65" s="58" t="s">
        <v>20</v>
      </c>
      <c r="C65" s="56">
        <v>0</v>
      </c>
      <c r="E65" s="56">
        <v>0</v>
      </c>
      <c r="I65" s="58" t="s">
        <v>20</v>
      </c>
      <c r="K65" s="56">
        <v>0</v>
      </c>
      <c r="M65" s="56">
        <v>0</v>
      </c>
    </row>
    <row r="66" spans="1:13" ht="5.0999999999999996" customHeight="1" x14ac:dyDescent="0.3"/>
    <row r="67" spans="1:13" ht="17.25" thickBot="1" x14ac:dyDescent="0.35">
      <c r="A67" s="58" t="s">
        <v>21</v>
      </c>
      <c r="C67" s="56">
        <v>18</v>
      </c>
      <c r="E67" s="56">
        <v>17</v>
      </c>
      <c r="I67" s="58" t="s">
        <v>21</v>
      </c>
      <c r="K67" s="56">
        <v>16</v>
      </c>
      <c r="M67" s="56">
        <v>14</v>
      </c>
    </row>
    <row r="68" spans="1:13" ht="5.0999999999999996" customHeight="1" x14ac:dyDescent="0.3"/>
    <row r="69" spans="1:13" ht="17.25" thickBot="1" x14ac:dyDescent="0.35">
      <c r="A69" s="58" t="s">
        <v>22</v>
      </c>
      <c r="C69" s="56">
        <v>14</v>
      </c>
      <c r="E69" s="56">
        <v>18</v>
      </c>
      <c r="I69" s="58" t="s">
        <v>22</v>
      </c>
      <c r="K69" s="56">
        <v>14</v>
      </c>
      <c r="M69" s="56">
        <v>15</v>
      </c>
    </row>
    <row r="70" spans="1:13" ht="5.0999999999999996" customHeight="1" x14ac:dyDescent="0.3"/>
    <row r="71" spans="1:13" ht="17.25" thickBot="1" x14ac:dyDescent="0.35">
      <c r="A71" s="58" t="s">
        <v>23</v>
      </c>
      <c r="C71" s="56">
        <v>0</v>
      </c>
      <c r="E71" s="56">
        <v>0</v>
      </c>
      <c r="I71" s="58" t="s">
        <v>23</v>
      </c>
      <c r="K71" s="56">
        <v>0</v>
      </c>
      <c r="M71" s="56">
        <v>0</v>
      </c>
    </row>
    <row r="72" spans="1:13" ht="5.0999999999999996" customHeight="1" x14ac:dyDescent="0.3"/>
    <row r="73" spans="1:13" ht="18" customHeight="1" thickBot="1" x14ac:dyDescent="0.35">
      <c r="A73" s="58" t="s">
        <v>24</v>
      </c>
      <c r="C73" s="56">
        <v>0</v>
      </c>
      <c r="E73" s="56">
        <v>0</v>
      </c>
      <c r="I73" s="58" t="s">
        <v>24</v>
      </c>
      <c r="K73" s="56">
        <v>0</v>
      </c>
      <c r="M73" s="56">
        <v>0</v>
      </c>
    </row>
    <row r="74" spans="1:13" ht="5.0999999999999996" customHeight="1" thickBot="1" x14ac:dyDescent="0.35"/>
    <row r="75" spans="1:13" ht="22.5" customHeight="1" thickBot="1" x14ac:dyDescent="0.35">
      <c r="B75" s="57" t="s">
        <v>25</v>
      </c>
      <c r="C75" s="59">
        <f>SUM(C61:C73)</f>
        <v>65</v>
      </c>
      <c r="E75" s="59">
        <f>SUM(E61:E73)</f>
        <v>86</v>
      </c>
      <c r="J75" s="57" t="s">
        <v>25</v>
      </c>
      <c r="K75" s="59">
        <f>SUM(K61:K73)</f>
        <v>60</v>
      </c>
      <c r="M75" s="59">
        <f>SUM(M61:M73)</f>
        <v>73</v>
      </c>
    </row>
    <row r="76" spans="1:13" ht="72" customHeight="1" x14ac:dyDescent="0.3">
      <c r="A76" s="80" t="s">
        <v>569</v>
      </c>
      <c r="I76" s="100" t="str">
        <f>IF(OR(K75&gt;C75, M75&gt;E75), "Nota: No pueden admitirse más solicitudes de las que fueron solicitadas", "")</f>
        <v/>
      </c>
      <c r="J76" s="100"/>
      <c r="K76" s="100"/>
      <c r="L76" s="100"/>
      <c r="M76" s="100"/>
    </row>
    <row r="77" spans="1:13" ht="30" customHeight="1" x14ac:dyDescent="0.3">
      <c r="A77" s="54" t="s">
        <v>15</v>
      </c>
      <c r="B77" s="90"/>
      <c r="C77" s="91"/>
      <c r="D77" s="91"/>
      <c r="E77" s="92"/>
      <c r="I77" s="54" t="s">
        <v>15</v>
      </c>
      <c r="J77" s="99"/>
      <c r="K77" s="99"/>
      <c r="L77" s="99"/>
      <c r="M77" s="99"/>
    </row>
    <row r="78" spans="1:13" x14ac:dyDescent="0.3">
      <c r="B78" s="93"/>
      <c r="C78" s="94"/>
      <c r="D78" s="94"/>
      <c r="E78" s="95"/>
      <c r="J78" s="99"/>
      <c r="K78" s="99"/>
      <c r="L78" s="99"/>
      <c r="M78" s="99"/>
    </row>
    <row r="79" spans="1:13" x14ac:dyDescent="0.3">
      <c r="B79" s="96"/>
      <c r="C79" s="97"/>
      <c r="D79" s="97"/>
      <c r="E79" s="98"/>
      <c r="J79" s="99"/>
      <c r="K79" s="99"/>
      <c r="L79" s="99"/>
      <c r="M79" s="99"/>
    </row>
    <row r="80" spans="1:13" x14ac:dyDescent="0.3"/>
    <row r="81" spans="1:13" x14ac:dyDescent="0.3"/>
    <row r="82" spans="1:13" ht="39.950000000000003" customHeight="1" x14ac:dyDescent="0.3">
      <c r="A82" s="89" t="s">
        <v>380</v>
      </c>
      <c r="B82" s="89"/>
      <c r="C82" s="89"/>
      <c r="D82" s="89"/>
      <c r="E82" s="89"/>
      <c r="I82" s="89" t="s">
        <v>26</v>
      </c>
      <c r="J82" s="89"/>
      <c r="K82" s="89"/>
      <c r="L82" s="89"/>
      <c r="M82" s="89"/>
    </row>
    <row r="83" spans="1:13" ht="17.25" thickBot="1" x14ac:dyDescent="0.35"/>
    <row r="84" spans="1:13" ht="30" customHeight="1" thickBot="1" x14ac:dyDescent="0.35">
      <c r="A84" s="60" t="s">
        <v>27</v>
      </c>
      <c r="B84" s="56">
        <v>15</v>
      </c>
      <c r="I84" s="105" t="s">
        <v>381</v>
      </c>
      <c r="J84" s="105"/>
      <c r="K84" s="59">
        <f>SUM(K88,K86,K90)</f>
        <v>124</v>
      </c>
    </row>
    <row r="85" spans="1:13" ht="5.0999999999999996" customHeight="1" x14ac:dyDescent="0.3">
      <c r="A85" s="60"/>
      <c r="I85" s="58"/>
      <c r="J85" s="58"/>
    </row>
    <row r="86" spans="1:13" ht="18" customHeight="1" thickBot="1" x14ac:dyDescent="0.35">
      <c r="A86" s="60" t="s">
        <v>28</v>
      </c>
      <c r="B86" s="56">
        <v>0</v>
      </c>
      <c r="I86" s="61" t="s">
        <v>382</v>
      </c>
      <c r="K86" s="56">
        <v>117</v>
      </c>
    </row>
    <row r="87" spans="1:13" ht="5.0999999999999996" customHeight="1" x14ac:dyDescent="0.3">
      <c r="I87" s="62"/>
    </row>
    <row r="88" spans="1:13" ht="18" customHeight="1" thickBot="1" x14ac:dyDescent="0.35">
      <c r="I88" s="61" t="s">
        <v>383</v>
      </c>
      <c r="K88" s="56">
        <v>3</v>
      </c>
    </row>
    <row r="89" spans="1:13" ht="5.0999999999999996" customHeight="1" x14ac:dyDescent="0.3">
      <c r="I89" s="61"/>
    </row>
    <row r="90" spans="1:13" ht="18" customHeight="1" thickBot="1" x14ac:dyDescent="0.35">
      <c r="A90" s="54" t="s">
        <v>15</v>
      </c>
      <c r="B90" s="90"/>
      <c r="C90" s="91"/>
      <c r="D90" s="91"/>
      <c r="E90" s="92"/>
      <c r="I90" s="61" t="s">
        <v>384</v>
      </c>
      <c r="K90" s="56">
        <v>4</v>
      </c>
    </row>
    <row r="91" spans="1:13" x14ac:dyDescent="0.3">
      <c r="B91" s="93"/>
      <c r="C91" s="94"/>
      <c r="D91" s="94"/>
      <c r="E91" s="95"/>
    </row>
    <row r="92" spans="1:13" ht="30" customHeight="1" thickBot="1" x14ac:dyDescent="0.35">
      <c r="B92" s="93"/>
      <c r="C92" s="94"/>
      <c r="D92" s="94"/>
      <c r="E92" s="95"/>
      <c r="I92" s="106" t="s">
        <v>385</v>
      </c>
      <c r="J92" s="106"/>
      <c r="K92" s="56">
        <v>10</v>
      </c>
    </row>
    <row r="93" spans="1:13" ht="5.0999999999999996" customHeight="1" x14ac:dyDescent="0.3">
      <c r="B93" s="96"/>
      <c r="C93" s="97"/>
      <c r="D93" s="97"/>
      <c r="E93" s="98"/>
    </row>
    <row r="94" spans="1:13" ht="50.1" customHeight="1" thickBot="1" x14ac:dyDescent="0.35">
      <c r="I94" s="106" t="s">
        <v>386</v>
      </c>
      <c r="J94" s="106"/>
      <c r="K94" s="56">
        <v>75</v>
      </c>
    </row>
    <row r="95" spans="1:13" ht="5.0999999999999996" customHeight="1" x14ac:dyDescent="0.3"/>
    <row r="96" spans="1:13" ht="17.25" thickBot="1" x14ac:dyDescent="0.35">
      <c r="I96" s="106" t="s">
        <v>387</v>
      </c>
      <c r="J96" s="106"/>
      <c r="K96" s="56">
        <v>132</v>
      </c>
    </row>
    <row r="97" spans="1:13" ht="18.75" customHeight="1" x14ac:dyDescent="0.3"/>
    <row r="98" spans="1:13" x14ac:dyDescent="0.3">
      <c r="I98" s="54" t="s">
        <v>15</v>
      </c>
      <c r="J98" s="99"/>
      <c r="K98" s="99"/>
      <c r="L98" s="99"/>
      <c r="M98" s="99"/>
    </row>
    <row r="99" spans="1:13" x14ac:dyDescent="0.3">
      <c r="J99" s="99"/>
      <c r="K99" s="99"/>
      <c r="L99" s="99"/>
      <c r="M99" s="99"/>
    </row>
    <row r="100" spans="1:13" x14ac:dyDescent="0.3">
      <c r="J100" s="99"/>
      <c r="K100" s="99"/>
      <c r="L100" s="99"/>
      <c r="M100" s="99"/>
    </row>
    <row r="101" spans="1:13" x14ac:dyDescent="0.3">
      <c r="J101" s="99"/>
      <c r="K101" s="99"/>
      <c r="L101" s="99"/>
      <c r="M101" s="99"/>
    </row>
    <row r="102" spans="1:13" x14ac:dyDescent="0.3">
      <c r="J102" s="58"/>
      <c r="K102" s="58"/>
      <c r="L102" s="58"/>
      <c r="M102" s="58"/>
    </row>
    <row r="103" spans="1:13" x14ac:dyDescent="0.3"/>
    <row r="104" spans="1:13" ht="39.950000000000003" customHeight="1" x14ac:dyDescent="0.3">
      <c r="A104" s="89" t="s">
        <v>388</v>
      </c>
      <c r="B104" s="89"/>
      <c r="C104" s="89"/>
      <c r="D104" s="89"/>
      <c r="E104" s="89"/>
      <c r="I104" s="89" t="s">
        <v>389</v>
      </c>
      <c r="J104" s="89"/>
      <c r="K104" s="89"/>
      <c r="L104" s="89"/>
      <c r="M104" s="89"/>
    </row>
    <row r="105" spans="1:13" x14ac:dyDescent="0.3"/>
    <row r="106" spans="1:13" ht="39.950000000000003" customHeight="1" thickBot="1" x14ac:dyDescent="0.35">
      <c r="A106" s="60" t="s">
        <v>29</v>
      </c>
      <c r="B106" s="56">
        <v>19</v>
      </c>
      <c r="I106" s="63" t="s">
        <v>30</v>
      </c>
      <c r="J106" s="99" t="s">
        <v>601</v>
      </c>
      <c r="K106" s="99"/>
      <c r="L106" s="99"/>
      <c r="M106" s="99"/>
    </row>
    <row r="107" spans="1:13" ht="5.0999999999999996" customHeight="1" x14ac:dyDescent="0.3">
      <c r="A107" s="60"/>
      <c r="I107" s="64"/>
    </row>
    <row r="108" spans="1:13" ht="42.75" customHeight="1" thickBot="1" x14ac:dyDescent="0.35">
      <c r="A108" s="60" t="s">
        <v>598</v>
      </c>
      <c r="B108" s="56">
        <v>14</v>
      </c>
      <c r="I108" s="63" t="s">
        <v>31</v>
      </c>
      <c r="J108" s="99" t="s">
        <v>602</v>
      </c>
      <c r="K108" s="99"/>
      <c r="L108" s="99"/>
      <c r="M108" s="99"/>
    </row>
    <row r="109" spans="1:13" ht="42.75" customHeight="1" thickBot="1" x14ac:dyDescent="0.35">
      <c r="A109" s="60" t="s">
        <v>416</v>
      </c>
      <c r="B109" s="65">
        <v>0</v>
      </c>
      <c r="I109" s="63" t="s">
        <v>32</v>
      </c>
      <c r="J109" s="99" t="s">
        <v>603</v>
      </c>
      <c r="K109" s="99"/>
      <c r="L109" s="99"/>
      <c r="M109" s="99"/>
    </row>
    <row r="110" spans="1:13" ht="39.950000000000003" customHeight="1" x14ac:dyDescent="0.3">
      <c r="A110" s="54" t="s">
        <v>15</v>
      </c>
      <c r="B110" s="99"/>
      <c r="C110" s="99"/>
      <c r="D110" s="99"/>
      <c r="E110" s="99"/>
      <c r="I110" s="63" t="s">
        <v>33</v>
      </c>
      <c r="J110" s="99" t="s">
        <v>604</v>
      </c>
      <c r="K110" s="99"/>
      <c r="L110" s="99"/>
      <c r="M110" s="99"/>
    </row>
    <row r="111" spans="1:13" ht="5.0999999999999996" customHeight="1" x14ac:dyDescent="0.3">
      <c r="B111" s="99"/>
      <c r="C111" s="99"/>
      <c r="D111" s="99"/>
      <c r="E111" s="99"/>
      <c r="I111" s="64"/>
    </row>
    <row r="112" spans="1:13" ht="39.950000000000003" customHeight="1" x14ac:dyDescent="0.3">
      <c r="B112" s="99"/>
      <c r="C112" s="99"/>
      <c r="D112" s="99"/>
      <c r="E112" s="99"/>
      <c r="I112" s="63" t="s">
        <v>34</v>
      </c>
      <c r="J112" s="99" t="s">
        <v>605</v>
      </c>
      <c r="K112" s="99"/>
      <c r="L112" s="99"/>
      <c r="M112" s="99"/>
    </row>
    <row r="113" spans="1:13" ht="5.0999999999999996" customHeight="1" x14ac:dyDescent="0.3">
      <c r="B113" s="99"/>
      <c r="C113" s="99"/>
      <c r="D113" s="99"/>
      <c r="E113" s="99"/>
      <c r="I113" s="64"/>
    </row>
    <row r="114" spans="1:13" ht="39.950000000000003" customHeight="1" x14ac:dyDescent="0.3"/>
    <row r="115" spans="1:13" x14ac:dyDescent="0.3"/>
    <row r="116" spans="1:13" x14ac:dyDescent="0.3"/>
    <row r="117" spans="1:13" ht="39.950000000000003" customHeight="1" x14ac:dyDescent="0.3">
      <c r="A117" s="89" t="s">
        <v>390</v>
      </c>
      <c r="B117" s="89"/>
      <c r="C117" s="89"/>
      <c r="D117" s="89"/>
      <c r="E117" s="89"/>
      <c r="I117" s="89" t="s">
        <v>391</v>
      </c>
      <c r="J117" s="89"/>
      <c r="K117" s="89"/>
      <c r="L117" s="89"/>
      <c r="M117" s="89"/>
    </row>
    <row r="118" spans="1:13" ht="18" customHeight="1" x14ac:dyDescent="0.3"/>
    <row r="119" spans="1:13" ht="17.25" thickBot="1" x14ac:dyDescent="0.35">
      <c r="A119" s="60" t="s">
        <v>29</v>
      </c>
      <c r="B119" s="56">
        <v>37</v>
      </c>
      <c r="E119" s="66"/>
      <c r="I119" s="60" t="s">
        <v>35</v>
      </c>
      <c r="J119" s="56">
        <v>24</v>
      </c>
      <c r="M119" s="66"/>
    </row>
    <row r="120" spans="1:13" ht="5.0999999999999996" customHeight="1" x14ac:dyDescent="0.3">
      <c r="I120" s="67"/>
    </row>
    <row r="121" spans="1:13" ht="17.25" thickBot="1" x14ac:dyDescent="0.35">
      <c r="A121" s="60" t="s">
        <v>36</v>
      </c>
      <c r="B121" s="56">
        <v>47</v>
      </c>
      <c r="I121" s="60" t="s">
        <v>37</v>
      </c>
      <c r="J121" s="56">
        <v>13</v>
      </c>
    </row>
    <row r="122" spans="1:13" ht="5.0999999999999996" customHeight="1" x14ac:dyDescent="0.3">
      <c r="I122" s="67"/>
    </row>
    <row r="123" spans="1:13" ht="17.25" thickBot="1" x14ac:dyDescent="0.35">
      <c r="A123" s="66"/>
      <c r="B123" s="66"/>
      <c r="C123" s="66"/>
      <c r="D123" s="66"/>
      <c r="E123" s="66"/>
      <c r="I123" s="60" t="s">
        <v>38</v>
      </c>
      <c r="J123" s="56">
        <v>0</v>
      </c>
    </row>
    <row r="124" spans="1:13" ht="5.0999999999999996" customHeight="1" x14ac:dyDescent="0.3">
      <c r="A124" s="66"/>
      <c r="B124" s="66"/>
      <c r="C124" s="66"/>
      <c r="D124" s="66"/>
      <c r="E124" s="66"/>
      <c r="I124" s="60"/>
    </row>
    <row r="125" spans="1:13" ht="33.75" customHeight="1" thickBot="1" x14ac:dyDescent="0.35">
      <c r="A125" s="66"/>
      <c r="B125" s="66"/>
      <c r="C125" s="66"/>
      <c r="D125" s="66"/>
      <c r="E125" s="66"/>
      <c r="I125" s="60" t="s">
        <v>39</v>
      </c>
      <c r="J125" s="56">
        <v>0</v>
      </c>
    </row>
    <row r="126" spans="1:13" x14ac:dyDescent="0.3">
      <c r="A126" s="66"/>
      <c r="B126" s="66"/>
      <c r="C126" s="66"/>
      <c r="D126" s="66"/>
      <c r="E126" s="66"/>
      <c r="I126" s="60"/>
    </row>
    <row r="127" spans="1:13" ht="18" customHeight="1" x14ac:dyDescent="0.3">
      <c r="A127" s="66"/>
      <c r="B127" s="66"/>
      <c r="C127" s="66"/>
      <c r="D127" s="66"/>
      <c r="E127" s="66"/>
    </row>
    <row r="128" spans="1:13" ht="18" customHeight="1" x14ac:dyDescent="0.3">
      <c r="A128" s="54" t="s">
        <v>15</v>
      </c>
      <c r="B128" s="90"/>
      <c r="C128" s="91"/>
      <c r="D128" s="91"/>
      <c r="E128" s="92"/>
      <c r="I128" s="54" t="s">
        <v>15</v>
      </c>
      <c r="J128" s="99"/>
      <c r="K128" s="99"/>
      <c r="L128" s="99"/>
      <c r="M128" s="99"/>
    </row>
    <row r="129" spans="1:13" ht="18" customHeight="1" x14ac:dyDescent="0.3">
      <c r="B129" s="93"/>
      <c r="C129" s="94"/>
      <c r="D129" s="94"/>
      <c r="E129" s="95"/>
      <c r="J129" s="99"/>
      <c r="K129" s="99"/>
      <c r="L129" s="99"/>
      <c r="M129" s="99"/>
    </row>
    <row r="130" spans="1:13" ht="18" customHeight="1" x14ac:dyDescent="0.3">
      <c r="B130" s="96"/>
      <c r="C130" s="97"/>
      <c r="D130" s="97"/>
      <c r="E130" s="98"/>
      <c r="J130" s="99"/>
      <c r="K130" s="99"/>
      <c r="L130" s="99"/>
      <c r="M130" s="99"/>
    </row>
    <row r="131" spans="1:13" ht="18" customHeight="1" x14ac:dyDescent="0.3"/>
    <row r="132" spans="1:13" ht="27.95" customHeight="1" x14ac:dyDescent="0.3">
      <c r="I132" s="117" t="str">
        <f>IF((B119)&lt;&gt;(J119+J121+J123+J125), "NOTA: La suma de los Convenios celebrados derivados de conciliación señalados en el inciso a. de la pregunta 13 debe coincidir con la suma de los valores de los incisos de la pregunta 14.", "")</f>
        <v/>
      </c>
      <c r="J132" s="117"/>
      <c r="K132" s="117"/>
      <c r="L132" s="117"/>
      <c r="M132" s="117"/>
    </row>
    <row r="133" spans="1:13" ht="27.95" customHeight="1" x14ac:dyDescent="0.3">
      <c r="I133" s="117"/>
      <c r="J133" s="117"/>
      <c r="K133" s="117"/>
      <c r="L133" s="117"/>
      <c r="M133" s="117"/>
    </row>
    <row r="134" spans="1:13" ht="18" customHeight="1" x14ac:dyDescent="0.3"/>
    <row r="135" spans="1:13" ht="18" customHeight="1" x14ac:dyDescent="0.3"/>
    <row r="136" spans="1:13" ht="39.950000000000003" customHeight="1" x14ac:dyDescent="0.3">
      <c r="A136" s="89" t="s">
        <v>392</v>
      </c>
      <c r="B136" s="89"/>
      <c r="C136" s="89"/>
      <c r="D136" s="89"/>
      <c r="E136" s="89"/>
    </row>
    <row r="137" spans="1:13" ht="18" customHeight="1" x14ac:dyDescent="0.3"/>
    <row r="138" spans="1:13" x14ac:dyDescent="0.3">
      <c r="A138" s="101" t="s">
        <v>40</v>
      </c>
      <c r="B138" s="102"/>
      <c r="C138" s="103"/>
      <c r="E138" s="88" t="str">
        <f>IF(AND(B146&lt;7, COUNT(J140:J142,J144:J146)&lt;&gt;B146), "NOTA: Es diferente la cantidad de asuntos colocados en la tabla izquierda que la reportada del lado derecho.", "")</f>
        <v/>
      </c>
      <c r="F138" s="88"/>
      <c r="G138" s="88"/>
      <c r="I138" s="104" t="s">
        <v>393</v>
      </c>
      <c r="J138" s="104"/>
      <c r="K138" s="104"/>
      <c r="L138" s="104"/>
      <c r="M138" s="104"/>
    </row>
    <row r="139" spans="1:13" ht="30" x14ac:dyDescent="0.3">
      <c r="A139" s="68" t="s">
        <v>394</v>
      </c>
      <c r="B139" s="69" t="s">
        <v>41</v>
      </c>
      <c r="C139" s="69" t="s">
        <v>42</v>
      </c>
      <c r="E139" s="88"/>
      <c r="F139" s="88"/>
      <c r="G139" s="88"/>
    </row>
    <row r="140" spans="1:13" ht="18" customHeight="1" thickBot="1" x14ac:dyDescent="0.35">
      <c r="A140" s="70" t="s">
        <v>580</v>
      </c>
      <c r="B140" s="71">
        <v>0</v>
      </c>
      <c r="C140" s="72">
        <f>IF(ISERROR(B140/$B$146),0,(B140/$B$146))</f>
        <v>0</v>
      </c>
      <c r="E140" s="88"/>
      <c r="F140" s="88"/>
      <c r="G140" s="88"/>
      <c r="I140" s="73" t="s">
        <v>395</v>
      </c>
      <c r="J140" s="74">
        <v>7</v>
      </c>
      <c r="L140" s="117" t="str">
        <f>IF(COUNTIF(J140:J146,0)&gt;0, "NOTA: No debe haber ningún cero (0) en esta sección. Puede dejarlo en blanco", "")</f>
        <v/>
      </c>
      <c r="M140" s="117"/>
    </row>
    <row r="141" spans="1:13" ht="18" customHeight="1" thickBot="1" x14ac:dyDescent="0.35">
      <c r="A141" s="70" t="s">
        <v>43</v>
      </c>
      <c r="B141" s="71">
        <v>2</v>
      </c>
      <c r="C141" s="72">
        <f t="shared" ref="C141:C145" si="1">IF(ISERROR(B141/$B$146),0,(B141/$B$146))</f>
        <v>5.4054054054054057E-2</v>
      </c>
      <c r="E141" s="88"/>
      <c r="F141" s="88"/>
      <c r="G141" s="88"/>
      <c r="I141" s="67"/>
      <c r="J141" s="74">
        <v>7</v>
      </c>
      <c r="L141" s="117"/>
      <c r="M141" s="117"/>
    </row>
    <row r="142" spans="1:13" ht="18" customHeight="1" thickBot="1" x14ac:dyDescent="0.35">
      <c r="A142" s="70" t="s">
        <v>44</v>
      </c>
      <c r="B142" s="71">
        <v>24</v>
      </c>
      <c r="C142" s="72">
        <f t="shared" si="1"/>
        <v>0.64864864864864868</v>
      </c>
      <c r="E142" s="88"/>
      <c r="F142" s="88"/>
      <c r="G142" s="88"/>
      <c r="I142" s="67"/>
      <c r="J142" s="74">
        <v>11</v>
      </c>
      <c r="L142" s="117"/>
      <c r="M142" s="117"/>
    </row>
    <row r="143" spans="1:13" ht="18" customHeight="1" x14ac:dyDescent="0.3">
      <c r="A143" s="70" t="s">
        <v>45</v>
      </c>
      <c r="B143" s="71">
        <v>7</v>
      </c>
      <c r="C143" s="72">
        <f t="shared" si="1"/>
        <v>0.1891891891891892</v>
      </c>
      <c r="E143" s="88"/>
      <c r="F143" s="88"/>
      <c r="G143" s="88"/>
      <c r="I143" s="67"/>
      <c r="J143" s="67"/>
      <c r="L143" s="117"/>
      <c r="M143" s="117"/>
    </row>
    <row r="144" spans="1:13" ht="18" customHeight="1" thickBot="1" x14ac:dyDescent="0.35">
      <c r="A144" s="70" t="s">
        <v>46</v>
      </c>
      <c r="B144" s="71">
        <v>4</v>
      </c>
      <c r="C144" s="72">
        <f t="shared" si="1"/>
        <v>0.10810810810810811</v>
      </c>
      <c r="E144" s="88"/>
      <c r="F144" s="88"/>
      <c r="G144" s="88"/>
      <c r="I144" s="73" t="s">
        <v>396</v>
      </c>
      <c r="J144" s="74">
        <v>43</v>
      </c>
      <c r="L144" s="117"/>
      <c r="M144" s="117"/>
    </row>
    <row r="145" spans="1:13" ht="18" customHeight="1" thickBot="1" x14ac:dyDescent="0.35">
      <c r="A145" s="70" t="s">
        <v>581</v>
      </c>
      <c r="B145" s="71">
        <v>0</v>
      </c>
      <c r="C145" s="72">
        <f t="shared" si="1"/>
        <v>0</v>
      </c>
      <c r="E145" s="78"/>
      <c r="F145" s="78"/>
      <c r="G145" s="78"/>
      <c r="I145" s="67"/>
      <c r="J145" s="74">
        <v>42</v>
      </c>
      <c r="L145" s="117"/>
      <c r="M145" s="117"/>
    </row>
    <row r="146" spans="1:13" ht="18" customHeight="1" thickBot="1" x14ac:dyDescent="0.35">
      <c r="A146" s="69" t="s">
        <v>10</v>
      </c>
      <c r="B146" s="75">
        <f>SUM(B140:B145)</f>
        <v>37</v>
      </c>
      <c r="C146" s="76">
        <f>SUM(C140:C145)</f>
        <v>1</v>
      </c>
      <c r="E146" s="88" t="str">
        <f>IF(AND(B146&gt;=6, COUNT(J140:J142,J144:J146)&lt;6), "NOTA: Falta reportar la duración de uno o más asuntos.", "")</f>
        <v/>
      </c>
      <c r="F146" s="88"/>
      <c r="G146" s="88"/>
      <c r="I146" s="67"/>
      <c r="J146" s="74">
        <v>39</v>
      </c>
      <c r="L146" s="117"/>
      <c r="M146" s="117"/>
    </row>
    <row r="147" spans="1:13" ht="18" customHeight="1" x14ac:dyDescent="0.3">
      <c r="E147" s="88"/>
      <c r="F147" s="88"/>
      <c r="G147" s="88"/>
    </row>
    <row r="148" spans="1:13" ht="22.5" customHeight="1" x14ac:dyDescent="0.3">
      <c r="A148" s="113" t="str">
        <f>IF(B146&lt;&gt;B119,"NOTA: La suma de los Convenios celebrados derivados de conciliación señalados en el inciso a. de la pregunta 13 debe coincidir con la suma de los valores de la presente tabla.","")</f>
        <v/>
      </c>
      <c r="B148" s="113"/>
      <c r="C148" s="113"/>
      <c r="E148" s="88"/>
      <c r="F148" s="88"/>
      <c r="G148" s="88"/>
      <c r="I148" s="108" t="s">
        <v>47</v>
      </c>
      <c r="J148" s="107" t="s">
        <v>582</v>
      </c>
      <c r="K148" s="107"/>
      <c r="L148" s="107"/>
      <c r="M148" s="107"/>
    </row>
    <row r="149" spans="1:13" ht="22.5" customHeight="1" x14ac:dyDescent="0.3">
      <c r="A149" s="113"/>
      <c r="B149" s="113"/>
      <c r="C149" s="113"/>
      <c r="E149" s="88"/>
      <c r="F149" s="88"/>
      <c r="G149" s="88"/>
      <c r="I149" s="108"/>
      <c r="J149" s="107"/>
      <c r="K149" s="107"/>
      <c r="L149" s="107"/>
      <c r="M149" s="107"/>
    </row>
    <row r="150" spans="1:13" ht="22.5" customHeight="1" x14ac:dyDescent="0.3">
      <c r="A150" s="113"/>
      <c r="B150" s="113"/>
      <c r="C150" s="113"/>
      <c r="E150" s="88"/>
      <c r="F150" s="88"/>
      <c r="G150" s="88"/>
      <c r="I150" s="108"/>
      <c r="J150" s="107"/>
      <c r="K150" s="107"/>
      <c r="L150" s="107"/>
      <c r="M150" s="107"/>
    </row>
    <row r="151" spans="1:13" ht="22.5" customHeight="1" x14ac:dyDescent="0.3">
      <c r="A151" s="113"/>
      <c r="B151" s="113"/>
      <c r="C151" s="113"/>
      <c r="E151" s="88"/>
      <c r="F151" s="88"/>
      <c r="G151" s="88"/>
      <c r="I151" s="108"/>
      <c r="J151" s="107"/>
      <c r="K151" s="107"/>
      <c r="L151" s="107"/>
      <c r="M151" s="107"/>
    </row>
    <row r="152" spans="1:13" ht="22.5" customHeight="1" x14ac:dyDescent="0.3">
      <c r="A152" s="113"/>
      <c r="B152" s="113"/>
      <c r="C152" s="113"/>
      <c r="E152" s="88"/>
      <c r="F152" s="88"/>
      <c r="G152" s="88"/>
      <c r="I152" s="108"/>
      <c r="J152" s="107"/>
      <c r="K152" s="107"/>
      <c r="L152" s="107"/>
      <c r="M152" s="107"/>
    </row>
    <row r="153" spans="1:13" ht="18" customHeight="1" x14ac:dyDescent="0.3">
      <c r="A153" s="113"/>
      <c r="B153" s="113"/>
      <c r="C153" s="113"/>
      <c r="E153" s="88"/>
      <c r="F153" s="88"/>
      <c r="G153" s="88"/>
    </row>
    <row r="154" spans="1:13" ht="18" customHeight="1" x14ac:dyDescent="0.3">
      <c r="A154" s="113"/>
      <c r="B154" s="113"/>
      <c r="C154" s="113"/>
      <c r="E154" s="84"/>
      <c r="F154" s="84"/>
      <c r="G154" s="84"/>
      <c r="I154" s="54" t="s">
        <v>48</v>
      </c>
      <c r="J154" s="99"/>
      <c r="K154" s="99"/>
      <c r="L154" s="99"/>
      <c r="M154" s="99"/>
    </row>
    <row r="155" spans="1:13" ht="18" customHeight="1" x14ac:dyDescent="0.3">
      <c r="A155" s="113"/>
      <c r="B155" s="113"/>
      <c r="C155" s="113"/>
      <c r="I155" s="54"/>
      <c r="J155" s="99"/>
      <c r="K155" s="99"/>
      <c r="L155" s="99"/>
      <c r="M155" s="99"/>
    </row>
    <row r="156" spans="1:13" ht="18" customHeight="1" x14ac:dyDescent="0.3">
      <c r="A156" s="113"/>
      <c r="B156" s="113"/>
      <c r="C156" s="113"/>
      <c r="J156" s="99"/>
      <c r="K156" s="99"/>
      <c r="L156" s="99"/>
      <c r="M156" s="99"/>
    </row>
    <row r="157" spans="1:13" ht="18" customHeight="1" x14ac:dyDescent="0.3"/>
    <row r="158" spans="1:13" ht="18" customHeight="1" x14ac:dyDescent="0.3"/>
    <row r="159" spans="1:13" x14ac:dyDescent="0.3">
      <c r="A159" s="101" t="s">
        <v>49</v>
      </c>
      <c r="B159" s="102"/>
      <c r="C159" s="103"/>
      <c r="E159" s="88" t="str">
        <f>IF(AND(B167&lt;7, COUNT(J161:J163,J165:J167)&lt;&gt;B167), "NOTA: Es diferente la cantidad de asuntos colocados en la tabla izquierda que la reportada del lado derecho.", "")</f>
        <v/>
      </c>
      <c r="F159" s="88"/>
      <c r="G159" s="88"/>
      <c r="I159" s="104" t="s">
        <v>397</v>
      </c>
      <c r="J159" s="104"/>
      <c r="K159" s="104"/>
      <c r="L159" s="104"/>
      <c r="M159" s="104"/>
    </row>
    <row r="160" spans="1:13" ht="30" x14ac:dyDescent="0.3">
      <c r="A160" s="68" t="s">
        <v>394</v>
      </c>
      <c r="B160" s="69" t="s">
        <v>41</v>
      </c>
      <c r="C160" s="69" t="s">
        <v>42</v>
      </c>
      <c r="E160" s="88"/>
      <c r="F160" s="88"/>
      <c r="G160" s="88"/>
    </row>
    <row r="161" spans="1:13" ht="18" customHeight="1" thickBot="1" x14ac:dyDescent="0.35">
      <c r="A161" s="70" t="s">
        <v>580</v>
      </c>
      <c r="B161" s="71">
        <v>47</v>
      </c>
      <c r="C161" s="72">
        <f>IF(ISERROR(B161/$B$167),0,(B161/$B$167))</f>
        <v>1</v>
      </c>
      <c r="E161" s="88"/>
      <c r="F161" s="88"/>
      <c r="G161" s="88"/>
      <c r="I161" s="73" t="s">
        <v>395</v>
      </c>
      <c r="J161" s="74">
        <v>1</v>
      </c>
      <c r="L161" s="117" t="str">
        <f>IF(COUNTIF(J161:J167,0)&gt;0, "NOTA: No debe haber ningún cero (0) en esta sección. Puede dejarlo en blanco", "")</f>
        <v/>
      </c>
      <c r="M161" s="117"/>
    </row>
    <row r="162" spans="1:13" ht="18" customHeight="1" thickBot="1" x14ac:dyDescent="0.35">
      <c r="A162" s="70" t="s">
        <v>43</v>
      </c>
      <c r="B162" s="71">
        <v>0</v>
      </c>
      <c r="C162" s="72">
        <f t="shared" ref="C162:C166" si="2">IF(ISERROR(B162/$B$167),0,(B162/$B$167))</f>
        <v>0</v>
      </c>
      <c r="E162" s="88"/>
      <c r="F162" s="88"/>
      <c r="G162" s="88"/>
      <c r="I162" s="67"/>
      <c r="J162" s="74">
        <v>1</v>
      </c>
      <c r="L162" s="117"/>
      <c r="M162" s="117"/>
    </row>
    <row r="163" spans="1:13" ht="18" customHeight="1" thickBot="1" x14ac:dyDescent="0.35">
      <c r="A163" s="70" t="s">
        <v>44</v>
      </c>
      <c r="B163" s="71">
        <v>0</v>
      </c>
      <c r="C163" s="72">
        <f t="shared" si="2"/>
        <v>0</v>
      </c>
      <c r="E163" s="88"/>
      <c r="F163" s="88"/>
      <c r="G163" s="88"/>
      <c r="I163" s="67"/>
      <c r="J163" s="74">
        <v>1</v>
      </c>
      <c r="L163" s="117"/>
      <c r="M163" s="117"/>
    </row>
    <row r="164" spans="1:13" ht="18" customHeight="1" x14ac:dyDescent="0.3">
      <c r="A164" s="70" t="s">
        <v>45</v>
      </c>
      <c r="B164" s="71">
        <v>0</v>
      </c>
      <c r="C164" s="72">
        <f t="shared" si="2"/>
        <v>0</v>
      </c>
      <c r="E164" s="88"/>
      <c r="F164" s="88"/>
      <c r="G164" s="88"/>
      <c r="I164" s="67"/>
      <c r="J164" s="67"/>
      <c r="L164" s="117"/>
      <c r="M164" s="117"/>
    </row>
    <row r="165" spans="1:13" ht="18" customHeight="1" thickBot="1" x14ac:dyDescent="0.35">
      <c r="A165" s="70" t="s">
        <v>46</v>
      </c>
      <c r="B165" s="71">
        <v>0</v>
      </c>
      <c r="C165" s="72">
        <f t="shared" si="2"/>
        <v>0</v>
      </c>
      <c r="E165" s="88"/>
      <c r="F165" s="88"/>
      <c r="G165" s="88"/>
      <c r="I165" s="73" t="s">
        <v>396</v>
      </c>
      <c r="J165" s="74">
        <v>1</v>
      </c>
      <c r="L165" s="117"/>
      <c r="M165" s="117"/>
    </row>
    <row r="166" spans="1:13" ht="18" customHeight="1" thickBot="1" x14ac:dyDescent="0.35">
      <c r="A166" s="70" t="s">
        <v>581</v>
      </c>
      <c r="B166" s="71">
        <v>0</v>
      </c>
      <c r="C166" s="72">
        <f t="shared" si="2"/>
        <v>0</v>
      </c>
      <c r="E166" s="83"/>
      <c r="F166" s="83"/>
      <c r="G166" s="83"/>
      <c r="I166" s="67"/>
      <c r="J166" s="74">
        <v>1</v>
      </c>
      <c r="L166" s="117"/>
      <c r="M166" s="117"/>
    </row>
    <row r="167" spans="1:13" ht="18" customHeight="1" thickBot="1" x14ac:dyDescent="0.35">
      <c r="A167" s="69" t="s">
        <v>10</v>
      </c>
      <c r="B167" s="75">
        <f>SUM(B161:B166)</f>
        <v>47</v>
      </c>
      <c r="C167" s="76">
        <f>SUM(C161:C166)</f>
        <v>1</v>
      </c>
      <c r="E167" s="88" t="str">
        <f>IF(AND(B167&gt;=6, COUNT(J161:J163,J165:J167)&lt;6), "NOTA: Falta reportar la duración de uno o más asuntos.", "")</f>
        <v/>
      </c>
      <c r="F167" s="88"/>
      <c r="G167" s="88"/>
      <c r="I167" s="67"/>
      <c r="J167" s="74">
        <v>1</v>
      </c>
      <c r="L167" s="117"/>
      <c r="M167" s="117"/>
    </row>
    <row r="168" spans="1:13" ht="18" customHeight="1" x14ac:dyDescent="0.3">
      <c r="E168" s="88"/>
      <c r="F168" s="88"/>
      <c r="G168" s="88"/>
    </row>
    <row r="169" spans="1:13" ht="21.75" customHeight="1" x14ac:dyDescent="0.3">
      <c r="A169" s="113" t="str">
        <f>IF(B167&lt;&gt;B121,"NOTA: La suma de las Ratificaciones de convenio señalados en el inciso b. de la pregunta 13 debe coincidir con la suma de los valores de la presente tabla.","")</f>
        <v/>
      </c>
      <c r="B169" s="113"/>
      <c r="C169" s="113"/>
      <c r="E169" s="88"/>
      <c r="F169" s="88"/>
      <c r="G169" s="88"/>
      <c r="I169" s="108" t="s">
        <v>47</v>
      </c>
      <c r="J169" s="109" t="s">
        <v>583</v>
      </c>
      <c r="K169" s="109"/>
      <c r="L169" s="109"/>
      <c r="M169" s="109"/>
    </row>
    <row r="170" spans="1:13" ht="21.75" customHeight="1" x14ac:dyDescent="0.3">
      <c r="A170" s="113"/>
      <c r="B170" s="113"/>
      <c r="C170" s="113"/>
      <c r="E170" s="88"/>
      <c r="F170" s="88"/>
      <c r="G170" s="88"/>
      <c r="I170" s="108"/>
      <c r="J170" s="109"/>
      <c r="K170" s="109"/>
      <c r="L170" s="109"/>
      <c r="M170" s="109"/>
    </row>
    <row r="171" spans="1:13" ht="21.75" customHeight="1" x14ac:dyDescent="0.3">
      <c r="A171" s="113"/>
      <c r="B171" s="113"/>
      <c r="C171" s="113"/>
      <c r="E171" s="88"/>
      <c r="F171" s="88"/>
      <c r="G171" s="88"/>
      <c r="I171" s="108"/>
      <c r="J171" s="109"/>
      <c r="K171" s="109"/>
      <c r="L171" s="109"/>
      <c r="M171" s="109"/>
    </row>
    <row r="172" spans="1:13" ht="21.75" customHeight="1" x14ac:dyDescent="0.3">
      <c r="A172" s="113"/>
      <c r="B172" s="113"/>
      <c r="C172" s="113"/>
      <c r="E172" s="88"/>
      <c r="F172" s="88"/>
      <c r="G172" s="88"/>
      <c r="I172" s="108"/>
      <c r="J172" s="109"/>
      <c r="K172" s="109"/>
      <c r="L172" s="109"/>
      <c r="M172" s="109"/>
    </row>
    <row r="173" spans="1:13" ht="21.75" customHeight="1" x14ac:dyDescent="0.3">
      <c r="A173" s="113"/>
      <c r="B173" s="113"/>
      <c r="C173" s="113"/>
      <c r="E173" s="88"/>
      <c r="F173" s="88"/>
      <c r="G173" s="88"/>
      <c r="I173" s="108"/>
      <c r="J173" s="109"/>
      <c r="K173" s="109"/>
      <c r="L173" s="109"/>
      <c r="M173" s="109"/>
    </row>
    <row r="174" spans="1:13" ht="18" customHeight="1" x14ac:dyDescent="0.3">
      <c r="A174" s="113"/>
      <c r="B174" s="113"/>
      <c r="C174" s="113"/>
      <c r="E174" s="88"/>
      <c r="F174" s="88"/>
      <c r="G174" s="88"/>
    </row>
    <row r="175" spans="1:13" ht="18" customHeight="1" x14ac:dyDescent="0.3">
      <c r="A175" s="113"/>
      <c r="B175" s="113"/>
      <c r="C175" s="113"/>
      <c r="I175" s="54" t="s">
        <v>48</v>
      </c>
      <c r="J175" s="99"/>
      <c r="K175" s="99"/>
      <c r="L175" s="99"/>
      <c r="M175" s="99"/>
    </row>
    <row r="176" spans="1:13" ht="18" customHeight="1" x14ac:dyDescent="0.3">
      <c r="A176" s="113"/>
      <c r="B176" s="113"/>
      <c r="C176" s="113"/>
      <c r="I176" s="54"/>
      <c r="J176" s="99"/>
      <c r="K176" s="99"/>
      <c r="L176" s="99"/>
      <c r="M176" s="99"/>
    </row>
    <row r="177" spans="1:13" ht="18" customHeight="1" x14ac:dyDescent="0.3">
      <c r="A177" s="113"/>
      <c r="B177" s="113"/>
      <c r="C177" s="113"/>
      <c r="J177" s="99"/>
      <c r="K177" s="99"/>
      <c r="L177" s="99"/>
      <c r="M177" s="99"/>
    </row>
    <row r="178" spans="1:13" ht="18" customHeight="1" x14ac:dyDescent="0.3"/>
    <row r="179" spans="1:13" ht="18" customHeight="1" x14ac:dyDescent="0.3"/>
    <row r="180" spans="1:13" ht="39.950000000000003" customHeight="1" x14ac:dyDescent="0.3">
      <c r="A180" s="89" t="s">
        <v>398</v>
      </c>
      <c r="B180" s="89"/>
      <c r="C180" s="89"/>
      <c r="D180" s="89"/>
      <c r="E180" s="89"/>
      <c r="I180" s="89" t="s">
        <v>26</v>
      </c>
      <c r="J180" s="89"/>
      <c r="K180" s="89"/>
      <c r="L180" s="89"/>
      <c r="M180" s="89"/>
    </row>
    <row r="181" spans="1:13" ht="18" customHeight="1" x14ac:dyDescent="0.3"/>
    <row r="182" spans="1:13" ht="39.950000000000003" customHeight="1" thickBot="1" x14ac:dyDescent="0.35">
      <c r="A182" s="63" t="s">
        <v>30</v>
      </c>
      <c r="B182" s="99" t="s">
        <v>606</v>
      </c>
      <c r="C182" s="99"/>
      <c r="D182" s="99"/>
      <c r="E182" s="99"/>
      <c r="I182" s="77" t="s">
        <v>399</v>
      </c>
      <c r="J182" s="60" t="s">
        <v>29</v>
      </c>
      <c r="K182" s="110">
        <v>1199223.49</v>
      </c>
      <c r="L182" s="110"/>
    </row>
    <row r="183" spans="1:13" ht="5.0999999999999996" customHeight="1" x14ac:dyDescent="0.3">
      <c r="A183" s="64"/>
    </row>
    <row r="184" spans="1:13" ht="39.950000000000003" customHeight="1" thickBot="1" x14ac:dyDescent="0.35">
      <c r="A184" s="63" t="s">
        <v>31</v>
      </c>
      <c r="B184" s="99" t="s">
        <v>607</v>
      </c>
      <c r="C184" s="99"/>
      <c r="D184" s="99"/>
      <c r="E184" s="99"/>
      <c r="J184" s="60" t="s">
        <v>50</v>
      </c>
      <c r="K184" s="110">
        <v>18676932.649999999</v>
      </c>
      <c r="L184" s="110"/>
    </row>
    <row r="185" spans="1:13" ht="9.9499999999999993" customHeight="1" x14ac:dyDescent="0.3">
      <c r="A185" s="64"/>
    </row>
    <row r="186" spans="1:13" ht="39.950000000000003" customHeight="1" thickBot="1" x14ac:dyDescent="0.35">
      <c r="A186" s="63" t="s">
        <v>32</v>
      </c>
      <c r="B186" s="99" t="s">
        <v>608</v>
      </c>
      <c r="C186" s="99"/>
      <c r="D186" s="99"/>
      <c r="E186" s="99"/>
      <c r="I186" s="77" t="s">
        <v>400</v>
      </c>
      <c r="J186" s="60" t="s">
        <v>29</v>
      </c>
      <c r="K186" s="110">
        <v>503643.46</v>
      </c>
      <c r="L186" s="110"/>
    </row>
    <row r="187" spans="1:13" ht="5.0999999999999996" customHeight="1" x14ac:dyDescent="0.3">
      <c r="A187" s="64"/>
    </row>
    <row r="188" spans="1:13" ht="39.950000000000003" customHeight="1" thickBot="1" x14ac:dyDescent="0.35">
      <c r="A188" s="63" t="s">
        <v>33</v>
      </c>
      <c r="B188" s="99" t="s">
        <v>609</v>
      </c>
      <c r="C188" s="99"/>
      <c r="D188" s="99"/>
      <c r="E188" s="99"/>
      <c r="J188" s="60" t="s">
        <v>50</v>
      </c>
      <c r="K188" s="110">
        <v>18676932.649999999</v>
      </c>
      <c r="L188" s="110"/>
    </row>
    <row r="189" spans="1:13" ht="6.75" customHeight="1" x14ac:dyDescent="0.3">
      <c r="A189" s="64"/>
    </row>
    <row r="190" spans="1:13" ht="39.950000000000003" customHeight="1" thickBot="1" x14ac:dyDescent="0.35">
      <c r="A190" s="63" t="s">
        <v>34</v>
      </c>
      <c r="B190" s="99" t="s">
        <v>609</v>
      </c>
      <c r="C190" s="99"/>
      <c r="D190" s="99"/>
      <c r="E190" s="99"/>
      <c r="I190" s="106" t="s">
        <v>401</v>
      </c>
      <c r="J190" s="106"/>
      <c r="K190" s="111">
        <v>54</v>
      </c>
      <c r="L190" s="111"/>
    </row>
    <row r="191" spans="1:13" ht="5.0999999999999996" customHeight="1" x14ac:dyDescent="0.3">
      <c r="K191" s="38" t="s">
        <v>597</v>
      </c>
    </row>
    <row r="192" spans="1:13" ht="30" customHeight="1" thickBot="1" x14ac:dyDescent="0.35">
      <c r="I192" s="106" t="s">
        <v>402</v>
      </c>
      <c r="J192" s="106"/>
      <c r="K192" s="111">
        <v>6</v>
      </c>
      <c r="L192" s="111"/>
    </row>
    <row r="193" spans="1:13" ht="18" customHeight="1" x14ac:dyDescent="0.3">
      <c r="B193" s="117" t="str">
        <f>IF(COUNTIF(K182:L192,0)&gt;0, _xlfn._LONGTEXT("NOTA: No deben existir espacios en blanco ni datos en cero en las preguntas de la 17 a la 20. Si el dato es 0, es decir, no hubo montos acordados, montos pagados, convenios cumplimentados y/o convenios incumplidos, será necesario aclararlo en el recuadro ","de observaciones al presentar sus cifras."), "")</f>
        <v/>
      </c>
      <c r="C193" s="117"/>
      <c r="D193" s="117"/>
      <c r="E193" s="117"/>
    </row>
    <row r="194" spans="1:13" ht="106.5" customHeight="1" x14ac:dyDescent="0.3">
      <c r="B194" s="117"/>
      <c r="C194" s="117"/>
      <c r="D194" s="117"/>
      <c r="E194" s="117"/>
      <c r="I194" s="54" t="s">
        <v>15</v>
      </c>
      <c r="J194" s="90"/>
      <c r="K194" s="91"/>
      <c r="L194" s="91"/>
      <c r="M194" s="92"/>
    </row>
    <row r="195" spans="1:13" ht="18" customHeight="1" x14ac:dyDescent="0.3">
      <c r="C195" s="78"/>
      <c r="D195" s="78"/>
      <c r="E195" s="78"/>
      <c r="J195" s="93"/>
      <c r="K195" s="94"/>
      <c r="L195" s="94"/>
      <c r="M195" s="95"/>
    </row>
    <row r="196" spans="1:13" ht="18" customHeight="1" x14ac:dyDescent="0.3">
      <c r="J196" s="96"/>
      <c r="K196" s="97"/>
      <c r="L196" s="97"/>
      <c r="M196" s="98"/>
    </row>
    <row r="197" spans="1:13" ht="18" customHeight="1" x14ac:dyDescent="0.3"/>
    <row r="198" spans="1:13" ht="30" x14ac:dyDescent="0.3">
      <c r="A198" s="41" t="s">
        <v>51</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112" t="s">
        <v>52</v>
      </c>
      <c r="B200" s="112"/>
      <c r="C200" s="112"/>
      <c r="D200" s="112"/>
      <c r="E200" s="56">
        <v>0</v>
      </c>
      <c r="I200" s="54" t="s">
        <v>15</v>
      </c>
      <c r="J200" s="99"/>
      <c r="K200" s="99"/>
      <c r="L200" s="99"/>
      <c r="M200" s="99"/>
    </row>
    <row r="201" spans="1:13" x14ac:dyDescent="0.3">
      <c r="J201" s="99"/>
      <c r="K201" s="99"/>
      <c r="L201" s="99"/>
      <c r="M201" s="99"/>
    </row>
    <row r="202" spans="1:13" x14ac:dyDescent="0.3">
      <c r="J202" s="55"/>
      <c r="K202" s="55"/>
      <c r="L202" s="55"/>
      <c r="M202" s="55"/>
    </row>
    <row r="203" spans="1:13" ht="18" customHeight="1" x14ac:dyDescent="0.3"/>
    <row r="204" spans="1:13" ht="39.950000000000003" customHeight="1" x14ac:dyDescent="0.3">
      <c r="A204" s="89" t="s">
        <v>403</v>
      </c>
      <c r="B204" s="89"/>
      <c r="C204" s="89"/>
      <c r="D204" s="89"/>
      <c r="E204" s="89"/>
      <c r="I204" s="89" t="s">
        <v>404</v>
      </c>
      <c r="J204" s="89"/>
      <c r="K204" s="89"/>
      <c r="L204" s="89"/>
      <c r="M204" s="89"/>
    </row>
    <row r="205" spans="1:13" ht="18" customHeight="1" x14ac:dyDescent="0.3"/>
    <row r="206" spans="1:13" ht="18" customHeight="1" thickBot="1" x14ac:dyDescent="0.35">
      <c r="A206" s="58" t="s">
        <v>53</v>
      </c>
      <c r="B206" s="56">
        <v>0</v>
      </c>
      <c r="I206" s="58" t="s">
        <v>53</v>
      </c>
      <c r="J206" s="56">
        <v>0</v>
      </c>
    </row>
    <row r="207" spans="1:13" ht="5.0999999999999996" customHeight="1" x14ac:dyDescent="0.3"/>
    <row r="208" spans="1:13" ht="18" customHeight="1" thickBot="1" x14ac:dyDescent="0.35">
      <c r="A208" s="58" t="s">
        <v>54</v>
      </c>
      <c r="B208" s="56">
        <v>0</v>
      </c>
      <c r="I208" s="58" t="s">
        <v>54</v>
      </c>
      <c r="J208" s="56">
        <v>0</v>
      </c>
    </row>
    <row r="209" spans="1:13" ht="18" customHeight="1" x14ac:dyDescent="0.3"/>
    <row r="210" spans="1:13" ht="18" customHeight="1" x14ac:dyDescent="0.3">
      <c r="A210" s="54" t="s">
        <v>15</v>
      </c>
      <c r="B210" s="99"/>
      <c r="C210" s="99"/>
      <c r="D210" s="99"/>
      <c r="E210" s="99"/>
      <c r="I210" s="54" t="s">
        <v>15</v>
      </c>
      <c r="J210" s="99"/>
      <c r="K210" s="99"/>
      <c r="L210" s="99"/>
      <c r="M210" s="99"/>
    </row>
    <row r="211" spans="1:13" ht="18" customHeight="1" x14ac:dyDescent="0.3">
      <c r="B211" s="99"/>
      <c r="C211" s="99"/>
      <c r="D211" s="99"/>
      <c r="E211" s="99"/>
      <c r="J211" s="99"/>
      <c r="K211" s="99"/>
      <c r="L211" s="99"/>
      <c r="M211" s="99"/>
    </row>
    <row r="212" spans="1:13" ht="18" customHeight="1" x14ac:dyDescent="0.3">
      <c r="B212" s="99"/>
      <c r="C212" s="99"/>
      <c r="D212" s="99"/>
      <c r="E212" s="99"/>
      <c r="J212" s="99"/>
      <c r="K212" s="99"/>
      <c r="L212" s="99"/>
      <c r="M212" s="99"/>
    </row>
    <row r="213" spans="1:13" ht="18" customHeight="1" x14ac:dyDescent="0.3"/>
    <row r="214" spans="1:13" ht="18" customHeight="1" x14ac:dyDescent="0.3"/>
    <row r="215" spans="1:13" ht="54" customHeight="1" x14ac:dyDescent="0.3">
      <c r="A215" s="89" t="s">
        <v>405</v>
      </c>
      <c r="B215" s="89"/>
      <c r="C215" s="89"/>
      <c r="D215" s="89"/>
      <c r="E215" s="89"/>
      <c r="I215" s="89" t="s">
        <v>406</v>
      </c>
      <c r="J215" s="89"/>
      <c r="K215" s="89"/>
      <c r="L215" s="89"/>
      <c r="M215" s="89"/>
    </row>
    <row r="216" spans="1:13" x14ac:dyDescent="0.3"/>
    <row r="217" spans="1:13" ht="45.75" thickBot="1" x14ac:dyDescent="0.35">
      <c r="A217" s="112" t="s">
        <v>55</v>
      </c>
      <c r="B217" s="112"/>
      <c r="I217" s="60" t="s">
        <v>407</v>
      </c>
      <c r="J217" s="56">
        <v>0</v>
      </c>
    </row>
    <row r="218" spans="1:13" ht="5.0999999999999996" customHeight="1" x14ac:dyDescent="0.3"/>
    <row r="219" spans="1:13" ht="18" customHeight="1" thickBot="1" x14ac:dyDescent="0.35">
      <c r="A219" s="58" t="s">
        <v>53</v>
      </c>
      <c r="B219" s="56">
        <v>0</v>
      </c>
      <c r="I219" s="58" t="s">
        <v>54</v>
      </c>
      <c r="J219" s="56">
        <v>2</v>
      </c>
    </row>
    <row r="220" spans="1:13" ht="5.0999999999999996" customHeight="1" x14ac:dyDescent="0.3"/>
    <row r="221" spans="1:13" ht="18" customHeight="1" thickBot="1" x14ac:dyDescent="0.35">
      <c r="A221" s="58" t="s">
        <v>54</v>
      </c>
      <c r="B221" s="56">
        <v>0</v>
      </c>
      <c r="I221" s="54" t="s">
        <v>15</v>
      </c>
      <c r="J221" s="99"/>
      <c r="K221" s="99"/>
      <c r="L221" s="99"/>
      <c r="M221" s="99"/>
    </row>
    <row r="222" spans="1:13" x14ac:dyDescent="0.3">
      <c r="J222" s="99"/>
      <c r="K222" s="99"/>
      <c r="L222" s="99"/>
      <c r="M222" s="99"/>
    </row>
    <row r="223" spans="1:13" x14ac:dyDescent="0.3">
      <c r="A223" s="54" t="s">
        <v>15</v>
      </c>
      <c r="B223" s="99"/>
      <c r="C223" s="99"/>
      <c r="D223" s="99"/>
      <c r="E223" s="99"/>
      <c r="J223" s="99"/>
      <c r="K223" s="99"/>
      <c r="L223" s="99"/>
      <c r="M223" s="99"/>
    </row>
    <row r="224" spans="1:13" x14ac:dyDescent="0.3">
      <c r="B224" s="99"/>
      <c r="C224" s="99"/>
      <c r="D224" s="99"/>
      <c r="E224" s="99"/>
    </row>
    <row r="225" spans="1:13" x14ac:dyDescent="0.3">
      <c r="B225" s="99"/>
      <c r="C225" s="99"/>
      <c r="D225" s="99"/>
      <c r="E225" s="99"/>
    </row>
    <row r="226" spans="1:13" x14ac:dyDescent="0.3"/>
    <row r="227" spans="1:13" x14ac:dyDescent="0.3"/>
    <row r="228" spans="1:13" ht="18" customHeight="1" x14ac:dyDescent="0.3">
      <c r="A228" s="112" t="s">
        <v>56</v>
      </c>
      <c r="B228" s="112"/>
    </row>
    <row r="229" spans="1:13" ht="5.0999999999999996" customHeight="1" x14ac:dyDescent="0.3"/>
    <row r="230" spans="1:13" ht="17.25" thickBot="1" x14ac:dyDescent="0.35">
      <c r="A230" s="58" t="s">
        <v>53</v>
      </c>
      <c r="B230" s="56">
        <v>0</v>
      </c>
    </row>
    <row r="231" spans="1:13" ht="5.0999999999999996" customHeight="1" x14ac:dyDescent="0.3"/>
    <row r="232" spans="1:13" ht="17.25" thickBot="1" x14ac:dyDescent="0.35">
      <c r="A232" s="58" t="s">
        <v>54</v>
      </c>
      <c r="B232" s="56">
        <v>0</v>
      </c>
    </row>
    <row r="233" spans="1:13" x14ac:dyDescent="0.3"/>
    <row r="234" spans="1:13" x14ac:dyDescent="0.3">
      <c r="A234" s="54" t="s">
        <v>15</v>
      </c>
      <c r="B234" s="99"/>
      <c r="C234" s="99"/>
      <c r="D234" s="99"/>
      <c r="E234" s="99"/>
    </row>
    <row r="235" spans="1:13" x14ac:dyDescent="0.3">
      <c r="B235" s="99"/>
      <c r="C235" s="99"/>
      <c r="D235" s="99"/>
      <c r="E235" s="99"/>
    </row>
    <row r="236" spans="1:13" x14ac:dyDescent="0.3">
      <c r="B236" s="99"/>
      <c r="C236" s="99"/>
      <c r="D236" s="99"/>
      <c r="E236" s="99"/>
    </row>
    <row r="237" spans="1:13" x14ac:dyDescent="0.3"/>
    <row r="238" spans="1:13" x14ac:dyDescent="0.3"/>
    <row r="239" spans="1:13" ht="39.950000000000003" customHeight="1" x14ac:dyDescent="0.3">
      <c r="A239" s="89" t="s">
        <v>408</v>
      </c>
      <c r="B239" s="89"/>
      <c r="C239" s="89"/>
      <c r="D239" s="89"/>
      <c r="E239" s="89"/>
      <c r="I239" s="89" t="s">
        <v>409</v>
      </c>
      <c r="J239" s="89"/>
      <c r="K239" s="89"/>
      <c r="L239" s="89"/>
      <c r="M239" s="89"/>
    </row>
    <row r="240" spans="1:13" x14ac:dyDescent="0.3"/>
    <row r="241" spans="1:26" ht="18" customHeight="1" thickBot="1" x14ac:dyDescent="0.35">
      <c r="A241" s="58" t="s">
        <v>53</v>
      </c>
      <c r="B241" s="56">
        <v>0</v>
      </c>
      <c r="I241" s="58" t="s">
        <v>53</v>
      </c>
      <c r="J241" s="56">
        <v>0</v>
      </c>
    </row>
    <row r="242" spans="1:26" ht="5.0999999999999996" customHeight="1" x14ac:dyDescent="0.3"/>
    <row r="243" spans="1:26" ht="18" customHeight="1" thickBot="1" x14ac:dyDescent="0.35">
      <c r="A243" s="58" t="s">
        <v>54</v>
      </c>
      <c r="B243" s="56">
        <v>0</v>
      </c>
      <c r="I243" s="58" t="s">
        <v>54</v>
      </c>
      <c r="J243" s="56">
        <v>2</v>
      </c>
    </row>
    <row r="244" spans="1:26" x14ac:dyDescent="0.3"/>
    <row r="245" spans="1:26" x14ac:dyDescent="0.3">
      <c r="A245" s="54" t="s">
        <v>15</v>
      </c>
      <c r="B245" s="99"/>
      <c r="C245" s="99"/>
      <c r="D245" s="99"/>
      <c r="E245" s="99"/>
      <c r="I245" s="54" t="s">
        <v>15</v>
      </c>
      <c r="J245" s="99"/>
      <c r="K245" s="99"/>
      <c r="L245" s="99"/>
      <c r="M245" s="99"/>
    </row>
    <row r="246" spans="1:26" x14ac:dyDescent="0.3">
      <c r="B246" s="99"/>
      <c r="C246" s="99"/>
      <c r="D246" s="99"/>
      <c r="E246" s="99"/>
      <c r="J246" s="99"/>
      <c r="K246" s="99"/>
      <c r="L246" s="99"/>
      <c r="M246" s="99"/>
    </row>
    <row r="247" spans="1:26" x14ac:dyDescent="0.3">
      <c r="B247" s="99"/>
      <c r="C247" s="99"/>
      <c r="D247" s="99"/>
      <c r="E247" s="99"/>
      <c r="J247" s="99"/>
      <c r="K247" s="99"/>
      <c r="L247" s="99"/>
      <c r="M247" s="99"/>
    </row>
    <row r="248" spans="1:26" x14ac:dyDescent="0.3"/>
    <row r="249" spans="1:26" x14ac:dyDescent="0.3"/>
    <row r="250" spans="1:26" ht="39.950000000000003" customHeight="1" x14ac:dyDescent="0.3">
      <c r="A250" s="112" t="s">
        <v>410</v>
      </c>
      <c r="B250" s="112"/>
      <c r="C250" s="112"/>
      <c r="D250" s="112"/>
      <c r="E250" s="112"/>
      <c r="I250" s="89" t="s">
        <v>411</v>
      </c>
      <c r="J250" s="89"/>
      <c r="K250" s="89"/>
      <c r="L250" s="89"/>
      <c r="M250" s="89"/>
    </row>
    <row r="251" spans="1:26" x14ac:dyDescent="0.3"/>
    <row r="252" spans="1:26" ht="39.950000000000003" customHeight="1" thickBot="1" x14ac:dyDescent="0.35">
      <c r="A252" s="58" t="s">
        <v>53</v>
      </c>
      <c r="B252" s="56">
        <v>0</v>
      </c>
      <c r="I252" s="63" t="s">
        <v>30</v>
      </c>
      <c r="J252" s="99" t="s">
        <v>610</v>
      </c>
      <c r="K252" s="99"/>
      <c r="L252" s="99"/>
      <c r="M252" s="99"/>
    </row>
    <row r="253" spans="1:26" ht="5.0999999999999996" customHeight="1" x14ac:dyDescent="0.3">
      <c r="I253" s="64"/>
    </row>
    <row r="254" spans="1:26" ht="39.950000000000003" customHeight="1" thickBot="1" x14ac:dyDescent="0.35">
      <c r="A254" s="58" t="s">
        <v>54</v>
      </c>
      <c r="B254" s="56">
        <v>0</v>
      </c>
      <c r="I254" s="63" t="s">
        <v>31</v>
      </c>
      <c r="J254" s="99" t="s">
        <v>611</v>
      </c>
      <c r="K254" s="99"/>
      <c r="L254" s="99"/>
      <c r="M254" s="99"/>
      <c r="S254" s="79"/>
      <c r="T254" s="79"/>
      <c r="U254" s="79"/>
      <c r="V254" s="79"/>
      <c r="W254" s="79"/>
      <c r="X254" s="79"/>
      <c r="Y254" s="79"/>
      <c r="Z254" s="79"/>
    </row>
    <row r="255" spans="1:26" ht="5.0999999999999996" customHeight="1" x14ac:dyDescent="0.3">
      <c r="I255" s="64"/>
    </row>
    <row r="256" spans="1:26" ht="39.950000000000003" customHeight="1" x14ac:dyDescent="0.3">
      <c r="A256" s="54" t="s">
        <v>15</v>
      </c>
      <c r="B256" s="99"/>
      <c r="C256" s="99"/>
      <c r="D256" s="99"/>
      <c r="E256" s="99"/>
      <c r="I256" s="63" t="s">
        <v>32</v>
      </c>
      <c r="J256" s="99" t="s">
        <v>609</v>
      </c>
      <c r="K256" s="99"/>
      <c r="L256" s="99"/>
      <c r="M256" s="99"/>
    </row>
    <row r="257" spans="1:13" ht="5.0999999999999996" customHeight="1" x14ac:dyDescent="0.3">
      <c r="B257" s="99"/>
      <c r="C257" s="99"/>
      <c r="D257" s="99"/>
      <c r="E257" s="99"/>
      <c r="I257" s="64"/>
    </row>
    <row r="258" spans="1:13" ht="39.950000000000003" customHeight="1" x14ac:dyDescent="0.3">
      <c r="B258" s="99"/>
      <c r="C258" s="99"/>
      <c r="D258" s="99"/>
      <c r="E258" s="99"/>
      <c r="I258" s="63" t="s">
        <v>33</v>
      </c>
      <c r="J258" s="99" t="s">
        <v>609</v>
      </c>
      <c r="K258" s="99"/>
      <c r="L258" s="99"/>
      <c r="M258" s="99"/>
    </row>
    <row r="259" spans="1:13" ht="5.0999999999999996" customHeight="1" x14ac:dyDescent="0.3">
      <c r="I259" s="64"/>
    </row>
    <row r="260" spans="1:13" ht="39.950000000000003" customHeight="1" x14ac:dyDescent="0.3">
      <c r="I260" s="63" t="s">
        <v>34</v>
      </c>
      <c r="J260" s="99" t="s">
        <v>609</v>
      </c>
      <c r="K260" s="99"/>
      <c r="L260" s="99"/>
      <c r="M260" s="99"/>
    </row>
    <row r="261" spans="1:13" ht="18" customHeight="1" x14ac:dyDescent="0.3"/>
    <row r="262" spans="1:13" x14ac:dyDescent="0.3"/>
    <row r="263" spans="1:13" ht="54" customHeight="1" x14ac:dyDescent="0.3">
      <c r="A263" s="89" t="s">
        <v>412</v>
      </c>
      <c r="B263" s="89"/>
      <c r="C263" s="89"/>
      <c r="D263" s="89"/>
      <c r="E263" s="89"/>
    </row>
    <row r="264" spans="1:13" x14ac:dyDescent="0.3"/>
    <row r="265" spans="1:13" ht="18" customHeight="1" thickBot="1" x14ac:dyDescent="0.35">
      <c r="A265" s="58" t="s">
        <v>57</v>
      </c>
      <c r="B265" s="56">
        <v>0</v>
      </c>
      <c r="I265" s="54" t="s">
        <v>15</v>
      </c>
      <c r="J265" s="99"/>
      <c r="K265" s="99"/>
      <c r="L265" s="99"/>
      <c r="M265" s="99"/>
    </row>
    <row r="266" spans="1:13" ht="5.0999999999999996" customHeight="1" x14ac:dyDescent="0.3">
      <c r="J266" s="99"/>
      <c r="K266" s="99"/>
      <c r="L266" s="99"/>
      <c r="M266" s="99"/>
    </row>
    <row r="267" spans="1:13" ht="18" customHeight="1" thickBot="1" x14ac:dyDescent="0.35">
      <c r="A267" s="58" t="s">
        <v>58</v>
      </c>
      <c r="B267" s="56">
        <v>0</v>
      </c>
      <c r="J267" s="99"/>
      <c r="K267" s="99"/>
      <c r="L267" s="99"/>
      <c r="M267" s="99"/>
    </row>
    <row r="268" spans="1:13" ht="5.0999999999999996" customHeight="1" x14ac:dyDescent="0.3">
      <c r="J268" s="99"/>
      <c r="K268" s="99"/>
      <c r="L268" s="99"/>
      <c r="M268" s="99"/>
    </row>
    <row r="269" spans="1:13" ht="17.25" thickBot="1" x14ac:dyDescent="0.35">
      <c r="A269" s="60" t="s">
        <v>59</v>
      </c>
      <c r="B269" s="56">
        <v>0</v>
      </c>
      <c r="J269" s="99"/>
      <c r="K269" s="99"/>
      <c r="L269" s="99"/>
      <c r="M269" s="99"/>
    </row>
    <row r="270" spans="1:13" ht="5.0999999999999996" customHeight="1" x14ac:dyDescent="0.3">
      <c r="J270" s="99"/>
      <c r="K270" s="99"/>
      <c r="L270" s="99"/>
      <c r="M270" s="99"/>
    </row>
    <row r="271" spans="1:13" ht="17.25" thickBot="1" x14ac:dyDescent="0.35">
      <c r="A271" s="58" t="s">
        <v>60</v>
      </c>
      <c r="B271" s="56">
        <v>0</v>
      </c>
      <c r="J271" s="99"/>
      <c r="K271" s="99"/>
      <c r="L271" s="99"/>
      <c r="M271" s="99"/>
    </row>
    <row r="272" spans="1:13" ht="5.0999999999999996" customHeight="1" x14ac:dyDescent="0.3"/>
    <row r="273" spans="1:26" ht="17.25" thickBot="1" x14ac:dyDescent="0.35">
      <c r="A273" s="60" t="s">
        <v>61</v>
      </c>
      <c r="B273" s="56">
        <v>0</v>
      </c>
    </row>
    <row r="274" spans="1:26" x14ac:dyDescent="0.3"/>
    <row r="275" spans="1:26" x14ac:dyDescent="0.3"/>
    <row r="276" spans="1:26" s="79" customFormat="1" ht="39.950000000000003" customHeight="1" x14ac:dyDescent="0.3">
      <c r="A276" s="44" t="s">
        <v>62</v>
      </c>
      <c r="B276" s="121"/>
      <c r="C276" s="121"/>
      <c r="D276" s="121"/>
      <c r="E276" s="121"/>
      <c r="I276" s="44" t="s">
        <v>63</v>
      </c>
      <c r="J276" s="121"/>
      <c r="K276" s="121"/>
      <c r="L276" s="121"/>
      <c r="M276" s="121"/>
      <c r="S276" s="38"/>
      <c r="T276" s="38"/>
      <c r="U276" s="38"/>
      <c r="V276" s="38"/>
      <c r="W276" s="38"/>
      <c r="X276" s="38"/>
      <c r="Y276" s="38"/>
      <c r="Z276" s="38"/>
    </row>
    <row r="277" spans="1:26" x14ac:dyDescent="0.3"/>
    <row r="278" spans="1:26" ht="17.25" thickBot="1" x14ac:dyDescent="0.35"/>
    <row r="279" spans="1:26" ht="60" customHeight="1" thickBot="1" x14ac:dyDescent="0.35">
      <c r="B279" s="118" t="s">
        <v>413</v>
      </c>
      <c r="C279" s="119"/>
      <c r="D279" s="119"/>
      <c r="E279" s="119"/>
      <c r="F279" s="119"/>
      <c r="G279" s="119"/>
      <c r="H279" s="119"/>
      <c r="I279" s="119"/>
      <c r="J279" s="119"/>
      <c r="K279" s="120"/>
    </row>
    <row r="280" spans="1:26" x14ac:dyDescent="0.3"/>
    <row r="281" spans="1:26" x14ac:dyDescent="0.3"/>
    <row r="282" spans="1:26" x14ac:dyDescent="0.3"/>
    <row r="283" spans="1:26" x14ac:dyDescent="0.3"/>
  </sheetData>
  <sheetProtection algorithmName="SHA-512" hashValue="vmFk0UsPv89ZYKeGdikNMxN8LG1KzonWeKXCQwMkY/0Z7ZeqOvfoI5P4Uv+Ae+hEgKHqErY/dtgjGT1BznlSgQ==" saltValue="EtSHbPtbd8q5mj5Z2OFD1A==" spinCount="100000" sheet="1" formatCells="0" formatColumns="0" formatRows="0" insertColumns="0" insertRows="0" insertHyperlinks="0" deleteColumns="0" deleteRows="0" sort="0" autoFilter="0" pivotTables="0"/>
  <mergeCells count="101">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J276:M276"/>
    <mergeCell ref="J254:M254"/>
    <mergeCell ref="B256:E258"/>
    <mergeCell ref="J256:M256"/>
    <mergeCell ref="J258:M258"/>
    <mergeCell ref="J200:M201"/>
    <mergeCell ref="A204:E204"/>
    <mergeCell ref="A239:E239"/>
    <mergeCell ref="J175:M177"/>
    <mergeCell ref="J98:M101"/>
    <mergeCell ref="A117:E117"/>
    <mergeCell ref="I117:M117"/>
    <mergeCell ref="B223:E225"/>
    <mergeCell ref="J221:M223"/>
    <mergeCell ref="I104:M104"/>
    <mergeCell ref="J106:M106"/>
    <mergeCell ref="J108:M108"/>
    <mergeCell ref="B128:E130"/>
    <mergeCell ref="J128:M130"/>
    <mergeCell ref="J109:M109"/>
    <mergeCell ref="I132:M133"/>
    <mergeCell ref="B110:E113"/>
    <mergeCell ref="A136:E136"/>
    <mergeCell ref="J110:M110"/>
    <mergeCell ref="J112:M112"/>
    <mergeCell ref="A104:E104"/>
    <mergeCell ref="I204:M204"/>
    <mergeCell ref="B190:E190"/>
    <mergeCell ref="B193:E194"/>
    <mergeCell ref="L140:M146"/>
    <mergeCell ref="L161:M167"/>
    <mergeCell ref="E146:G153"/>
    <mergeCell ref="J54:M55"/>
    <mergeCell ref="B1:M4"/>
    <mergeCell ref="B5:M6"/>
    <mergeCell ref="A8:M26"/>
    <mergeCell ref="A39:E39"/>
    <mergeCell ref="I39:M39"/>
    <mergeCell ref="B47:E49"/>
    <mergeCell ref="J47:M49"/>
    <mergeCell ref="A54:D54"/>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15:M215"/>
    <mergeCell ref="I239:M239"/>
    <mergeCell ref="A148:C156"/>
    <mergeCell ref="B210:E212"/>
    <mergeCell ref="J210:M212"/>
    <mergeCell ref="I159:M159"/>
    <mergeCell ref="I148:I152"/>
    <mergeCell ref="E159:G165"/>
    <mergeCell ref="E167:G174"/>
    <mergeCell ref="A57:E57"/>
    <mergeCell ref="I57:M57"/>
    <mergeCell ref="B77:E79"/>
    <mergeCell ref="J77:M79"/>
    <mergeCell ref="A82:E82"/>
    <mergeCell ref="I82:M82"/>
    <mergeCell ref="I76:M76"/>
    <mergeCell ref="A138:C138"/>
    <mergeCell ref="I138:M138"/>
    <mergeCell ref="E138:G144"/>
    <mergeCell ref="I84:J84"/>
    <mergeCell ref="I92:J92"/>
    <mergeCell ref="I94:J94"/>
    <mergeCell ref="B90:E93"/>
    <mergeCell ref="I96:J96"/>
    <mergeCell ref="J148:M152"/>
    <mergeCell ref="I169:I173"/>
    <mergeCell ref="J169:M173"/>
  </mergeCells>
  <conditionalFormatting sqref="A148">
    <cfRule type="containsText" dxfId="89" priority="82" operator="containsText" text="NOTA">
      <formula>NOT(ISERROR(SEARCH("NOTA",A148)))</formula>
    </cfRule>
  </conditionalFormatting>
  <conditionalFormatting sqref="A169">
    <cfRule type="containsText" dxfId="88" priority="73" operator="containsText" text="NOTA">
      <formula>NOT(ISERROR(SEARCH("NOTA",A169)))</formula>
    </cfRule>
  </conditionalFormatting>
  <conditionalFormatting sqref="B106">
    <cfRule type="containsBlanks" dxfId="87" priority="31">
      <formula>LEN(TRIM(B106))=0</formula>
    </cfRule>
  </conditionalFormatting>
  <conditionalFormatting sqref="B108:B109">
    <cfRule type="containsBlanks" dxfId="86" priority="10">
      <formula>LEN(TRIM(B108))=0</formula>
    </cfRule>
  </conditionalFormatting>
  <conditionalFormatting sqref="B119 B121">
    <cfRule type="containsBlanks" dxfId="85" priority="131">
      <formula>LEN(TRIM(B119))=0</formula>
    </cfRule>
  </conditionalFormatting>
  <conditionalFormatting sqref="B140:B145">
    <cfRule type="containsBlanks" dxfId="84" priority="83">
      <formula>LEN(TRIM(B140))=0</formula>
    </cfRule>
  </conditionalFormatting>
  <conditionalFormatting sqref="B161:B166">
    <cfRule type="containsBlanks" dxfId="83" priority="74">
      <formula>LEN(TRIM(B161))=0</formula>
    </cfRule>
  </conditionalFormatting>
  <conditionalFormatting sqref="B230 B232">
    <cfRule type="containsBlanks" dxfId="82" priority="87">
      <formula>LEN(TRIM(B230))=0</formula>
    </cfRule>
  </conditionalFormatting>
  <conditionalFormatting sqref="B252 B254">
    <cfRule type="containsBlanks" dxfId="81" priority="125">
      <formula>LEN(TRIM(B252))=0</formula>
    </cfRule>
  </conditionalFormatting>
  <conditionalFormatting sqref="B265 B269">
    <cfRule type="containsBlanks" dxfId="80" priority="30">
      <formula>LEN(TRIM(B265))=0</formula>
    </cfRule>
  </conditionalFormatting>
  <conditionalFormatting sqref="B267">
    <cfRule type="containsBlanks" dxfId="79" priority="28">
      <formula>LEN(TRIM(B267))=0</formula>
    </cfRule>
  </conditionalFormatting>
  <conditionalFormatting sqref="B271">
    <cfRule type="containsBlanks" dxfId="78" priority="29">
      <formula>LEN(TRIM(B271))=0</formula>
    </cfRule>
  </conditionalFormatting>
  <conditionalFormatting sqref="B273">
    <cfRule type="containsBlanks" dxfId="77" priority="27">
      <formula>LEN(TRIM(B273))=0</formula>
    </cfRule>
  </conditionalFormatting>
  <conditionalFormatting sqref="B42:D44">
    <cfRule type="containsBlanks" dxfId="76" priority="50">
      <formula>LEN(TRIM(B42))=0</formula>
    </cfRule>
  </conditionalFormatting>
  <conditionalFormatting sqref="B182:E182 B184:E184 B186:E186 B188:E188 B190:E190">
    <cfRule type="containsBlanks" dxfId="75" priority="138">
      <formula>LEN(TRIM(B182))=0</formula>
    </cfRule>
  </conditionalFormatting>
  <conditionalFormatting sqref="B276:E276">
    <cfRule type="containsBlanks" dxfId="74" priority="55">
      <formula>LEN(TRIM(B276))=0</formula>
    </cfRule>
  </conditionalFormatting>
  <conditionalFormatting sqref="C31 C33 C35 C61 C63 C65 C67 C69 C71 E54">
    <cfRule type="containsBlanks" dxfId="73" priority="139">
      <formula>LEN(TRIM(C31))=0</formula>
    </cfRule>
  </conditionalFormatting>
  <conditionalFormatting sqref="C31">
    <cfRule type="cellIs" dxfId="72" priority="9" operator="equal">
      <formula>"Seleccione"</formula>
    </cfRule>
  </conditionalFormatting>
  <conditionalFormatting sqref="C33">
    <cfRule type="cellIs" dxfId="71" priority="1" operator="equal">
      <formula>"Seleccione"</formula>
    </cfRule>
    <cfRule type="cellIs" dxfId="70" priority="7" operator="equal">
      <formula>"-"</formula>
    </cfRule>
  </conditionalFormatting>
  <conditionalFormatting sqref="C73">
    <cfRule type="containsBlanks" dxfId="69" priority="42">
      <formula>LEN(TRIM(C73))=0</formula>
    </cfRule>
  </conditionalFormatting>
  <conditionalFormatting sqref="C1:D192 B193 C195:D1048576">
    <cfRule type="containsText" dxfId="68" priority="14" operator="containsText" text="Nota">
      <formula>NOT(ISERROR(SEARCH("Nota",B1)))</formula>
    </cfRule>
  </conditionalFormatting>
  <conditionalFormatting sqref="E61 E63 E65 E67 E69 E71">
    <cfRule type="containsBlanks" dxfId="67" priority="48">
      <formula>LEN(TRIM(E61))=0</formula>
    </cfRule>
  </conditionalFormatting>
  <conditionalFormatting sqref="E73">
    <cfRule type="containsBlanks" dxfId="66" priority="41">
      <formula>LEN(TRIM(E73))=0</formula>
    </cfRule>
  </conditionalFormatting>
  <conditionalFormatting sqref="E138 E145:F145 E146">
    <cfRule type="containsText" dxfId="65" priority="4" operator="containsText" text="Es diferente">
      <formula>NOT(ISERROR(SEARCH("Es diferente",E138)))</formula>
    </cfRule>
    <cfRule type="containsText" dxfId="64" priority="12" operator="containsText" text="Falta reportar">
      <formula>NOT(ISERROR(SEARCH("Falta reportar",E138)))</formula>
    </cfRule>
  </conditionalFormatting>
  <conditionalFormatting sqref="E159 E166:F166 E167">
    <cfRule type="containsText" dxfId="63" priority="2" operator="containsText" text="Es diferente">
      <formula>NOT(ISERROR(SEARCH("Es diferente",E159)))</formula>
    </cfRule>
    <cfRule type="containsText" dxfId="62" priority="3" operator="containsText" text="Falta reportar">
      <formula>NOT(ISERROR(SEARCH("Falta reportar",E159)))</formula>
    </cfRule>
  </conditionalFormatting>
  <conditionalFormatting sqref="E200">
    <cfRule type="containsBlanks" dxfId="61" priority="127">
      <formula>LEN(TRIM(E200))=0</formula>
    </cfRule>
  </conditionalFormatting>
  <conditionalFormatting sqref="I132">
    <cfRule type="containsText" dxfId="60" priority="137" operator="containsText" text="NOTA">
      <formula>NOT(ISERROR(SEARCH("NOTA",I132)))</formula>
    </cfRule>
  </conditionalFormatting>
  <conditionalFormatting sqref="I1:M75 I76 I77:M113 I115:M1048576">
    <cfRule type="containsText" dxfId="59" priority="13" operator="containsText" text="Nota:">
      <formula>NOT(ISERROR(SEARCH("Nota:",I1)))</formula>
    </cfRule>
  </conditionalFormatting>
  <conditionalFormatting sqref="J31 J33">
    <cfRule type="cellIs" dxfId="58" priority="8" operator="equal">
      <formula>"Seleccione"</formula>
    </cfRule>
  </conditionalFormatting>
  <conditionalFormatting sqref="J31">
    <cfRule type="containsBlanks" dxfId="57" priority="21">
      <formula>LEN(TRIM(J31))=0</formula>
    </cfRule>
  </conditionalFormatting>
  <conditionalFormatting sqref="J33">
    <cfRule type="containsBlanks" dxfId="56" priority="20">
      <formula>LEN(TRIM(J33))=0</formula>
    </cfRule>
  </conditionalFormatting>
  <conditionalFormatting sqref="J42:J44">
    <cfRule type="containsBlanks" dxfId="55" priority="49">
      <formula>LEN(TRIM(J42))=0</formula>
    </cfRule>
  </conditionalFormatting>
  <conditionalFormatting sqref="J119 J121 J123">
    <cfRule type="containsBlanks" dxfId="54" priority="130">
      <formula>LEN(TRIM(J119))=0</formula>
    </cfRule>
  </conditionalFormatting>
  <conditionalFormatting sqref="J125">
    <cfRule type="containsBlanks" dxfId="53" priority="88">
      <formula>LEN(TRIM(J125))=0</formula>
    </cfRule>
  </conditionalFormatting>
  <conditionalFormatting sqref="J140:J142">
    <cfRule type="containsBlanks" dxfId="52" priority="79">
      <formula>LEN(TRIM(J140))=0</formula>
    </cfRule>
  </conditionalFormatting>
  <conditionalFormatting sqref="J144:J146">
    <cfRule type="containsBlanks" dxfId="51" priority="76">
      <formula>LEN(TRIM(J144))=0</formula>
    </cfRule>
  </conditionalFormatting>
  <conditionalFormatting sqref="J161:J163">
    <cfRule type="containsBlanks" dxfId="50" priority="70">
      <formula>LEN(TRIM(J161))=0</formula>
    </cfRule>
  </conditionalFormatting>
  <conditionalFormatting sqref="J165:J167">
    <cfRule type="containsBlanks" dxfId="49" priority="67">
      <formula>LEN(TRIM(J165))=0</formula>
    </cfRule>
  </conditionalFormatting>
  <conditionalFormatting sqref="J206 J208">
    <cfRule type="containsBlanks" dxfId="48" priority="91">
      <formula>LEN(TRIM(J206))=0</formula>
    </cfRule>
  </conditionalFormatting>
  <conditionalFormatting sqref="J217 J219 B206 B208 B219 B221">
    <cfRule type="containsBlanks" dxfId="47" priority="126">
      <formula>LEN(TRIM(B206))=0</formula>
    </cfRule>
  </conditionalFormatting>
  <conditionalFormatting sqref="J241 J243 B241 B243">
    <cfRule type="containsBlanks" dxfId="46" priority="90">
      <formula>LEN(TRIM(B241))=0</formula>
    </cfRule>
  </conditionalFormatting>
  <conditionalFormatting sqref="J106:M106 J108:M110 J112:M112">
    <cfRule type="containsBlanks" dxfId="45" priority="56">
      <formula>LEN(TRIM(J106))=0</formula>
    </cfRule>
  </conditionalFormatting>
  <conditionalFormatting sqref="J252:M252 J254:M254 J256:M256 J258:M258 J260:M260">
    <cfRule type="containsBlanks" dxfId="44" priority="89">
      <formula>LEN(TRIM(J252))=0</formula>
    </cfRule>
  </conditionalFormatting>
  <conditionalFormatting sqref="J276:M276">
    <cfRule type="containsBlanks" dxfId="43" priority="54">
      <formula>LEN(TRIM(J276))=0</formula>
    </cfRule>
  </conditionalFormatting>
  <conditionalFormatting sqref="K61 K63 K65 K67 K69 K71">
    <cfRule type="containsBlanks" dxfId="42" priority="26">
      <formula>LEN(TRIM(K61))=0</formula>
    </cfRule>
  </conditionalFormatting>
  <conditionalFormatting sqref="K73">
    <cfRule type="containsBlanks" dxfId="41" priority="24">
      <formula>LEN(TRIM(K73))=0</formula>
    </cfRule>
  </conditionalFormatting>
  <conditionalFormatting sqref="K86">
    <cfRule type="containsBlanks" dxfId="40" priority="86">
      <formula>LEN(TRIM(K86))=0</formula>
    </cfRule>
  </conditionalFormatting>
  <conditionalFormatting sqref="K88">
    <cfRule type="containsBlanks" dxfId="39" priority="85">
      <formula>LEN(TRIM(K88))=0</formula>
    </cfRule>
  </conditionalFormatting>
  <conditionalFormatting sqref="K90">
    <cfRule type="containsBlanks" dxfId="38" priority="32">
      <formula>LEN(TRIM(K90))=0</formula>
    </cfRule>
  </conditionalFormatting>
  <conditionalFormatting sqref="K92 K94 K96 B84 B86">
    <cfRule type="containsBlanks" dxfId="37" priority="132">
      <formula>LEN(TRIM(B84))=0</formula>
    </cfRule>
  </conditionalFormatting>
  <conditionalFormatting sqref="K182">
    <cfRule type="containsBlanks" dxfId="36" priority="39">
      <formula>LEN(TRIM(K182))=0</formula>
    </cfRule>
  </conditionalFormatting>
  <conditionalFormatting sqref="K184">
    <cfRule type="containsBlanks" dxfId="35" priority="38">
      <formula>LEN(TRIM(K184))=0</formula>
    </cfRule>
  </conditionalFormatting>
  <conditionalFormatting sqref="K186">
    <cfRule type="containsBlanks" dxfId="34" priority="37">
      <formula>LEN(TRIM(K186))=0</formula>
    </cfRule>
  </conditionalFormatting>
  <conditionalFormatting sqref="K188">
    <cfRule type="containsBlanks" dxfId="33" priority="36">
      <formula>LEN(TRIM(K188))=0</formula>
    </cfRule>
  </conditionalFormatting>
  <conditionalFormatting sqref="K190">
    <cfRule type="containsBlanks" dxfId="32" priority="34">
      <formula>LEN(TRIM(K190))=0</formula>
    </cfRule>
  </conditionalFormatting>
  <conditionalFormatting sqref="K192">
    <cfRule type="containsBlanks" dxfId="31" priority="33">
      <formula>LEN(TRIM(K192))=0</formula>
    </cfRule>
  </conditionalFormatting>
  <conditionalFormatting sqref="L140:L146">
    <cfRule type="containsText" dxfId="30" priority="18" operator="containsText" text="No debe haber">
      <formula>NOT(ISERROR(SEARCH("No debe haber",L140)))</formula>
    </cfRule>
  </conditionalFormatting>
  <conditionalFormatting sqref="L161:L167">
    <cfRule type="containsText" dxfId="29" priority="16" operator="containsText" text="No debe haber">
      <formula>NOT(ISERROR(SEARCH("No debe haber",L161)))</formula>
    </cfRule>
  </conditionalFormatting>
  <conditionalFormatting sqref="M61 M63 M65 M67 M69 M71">
    <cfRule type="containsBlanks" dxfId="28" priority="25">
      <formula>LEN(TRIM(M61))=0</formula>
    </cfRule>
  </conditionalFormatting>
  <conditionalFormatting sqref="M73">
    <cfRule type="containsBlanks" dxfId="27" priority="23">
      <formula>LEN(TRIM(M73))=0</formula>
    </cfRule>
  </conditionalFormatting>
  <conditionalFormatting sqref="M140:M146">
    <cfRule type="containsText" dxfId="26" priority="19" operator="containsText" text="0">
      <formula>NOT(ISERROR(SEARCH("0",M140)))</formula>
    </cfRule>
  </conditionalFormatting>
  <conditionalFormatting sqref="M161:M167">
    <cfRule type="containsText" dxfId="25" priority="17" operator="containsText" text="0">
      <formula>NOT(ISERROR(SEARCH("0",M161)))</formula>
    </cfRule>
  </conditionalFormatting>
  <dataValidations count="5">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M69 J42:J44 B161:B166 M65 M67 K90 B42:D44 M71 E61 E63 E65 E67 E69 E71 B273 C73 K88 K61 K63 K65 K67 K69 K71 M73 M61 M63"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 type="whole" allowBlank="1" showInputMessage="1" showErrorMessage="1" error="Sólo permite registrar números" sqref="K192:L192" xr:uid="{1119B96D-0153-42CC-B5A7-8B89E15E3547}">
      <formula1>0</formula1>
      <formula2>10000</formula2>
    </dataValidation>
    <dataValidation type="whole" allowBlank="1" showInputMessage="1" showErrorMessage="1" error="No debe haber ningún cero (0) en esta sección. Puede dejarlo en blanco." sqref="J140:J142 J144:J146 J161:J163 J165:J167" xr:uid="{DE35C021-C4B3-4B38-A141-732633E8E6D4}">
      <formula1>1</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A182 A184 A186 A188 A190" numberStoredAsText="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 type="list" allowBlank="1" showInputMessage="1" showErrorMessage="1" xr:uid="{374BACA4-EF2D-4F80-9EB9-8351942FA20A}">
          <x14:formula1>
            <xm:f>Listas!$C$18:$C$24</xm:f>
          </x14:formula1>
          <xm:sqref>J33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565</v>
      </c>
    </row>
    <row r="2" spans="1:33" s="29" customFormat="1" ht="27" thickTop="1" thickBot="1" x14ac:dyDescent="0.3">
      <c r="A2" s="30" t="s">
        <v>531</v>
      </c>
      <c r="B2" s="30" t="s">
        <v>423</v>
      </c>
      <c r="C2" s="30" t="s">
        <v>551</v>
      </c>
      <c r="D2" s="30" t="s">
        <v>528</v>
      </c>
      <c r="E2" s="30" t="s">
        <v>550</v>
      </c>
      <c r="F2" s="87" t="s">
        <v>500</v>
      </c>
      <c r="G2" s="30" t="s">
        <v>549</v>
      </c>
      <c r="H2" s="30" t="s">
        <v>548</v>
      </c>
      <c r="I2" s="30" t="s">
        <v>524</v>
      </c>
      <c r="J2" s="30" t="s">
        <v>523</v>
      </c>
      <c r="K2" s="30" t="s">
        <v>547</v>
      </c>
      <c r="L2" s="30" t="s">
        <v>497</v>
      </c>
      <c r="M2" s="30" t="s">
        <v>546</v>
      </c>
      <c r="N2" s="30" t="s">
        <v>545</v>
      </c>
      <c r="O2" s="30" t="s">
        <v>544</v>
      </c>
      <c r="P2" s="30" t="s">
        <v>543</v>
      </c>
      <c r="Q2" s="30" t="s">
        <v>542</v>
      </c>
      <c r="R2" s="30" t="s">
        <v>541</v>
      </c>
      <c r="S2" s="30" t="s">
        <v>540</v>
      </c>
      <c r="T2" s="30" t="s">
        <v>473</v>
      </c>
      <c r="U2" s="30" t="s">
        <v>515</v>
      </c>
      <c r="V2" s="30" t="s">
        <v>539</v>
      </c>
      <c r="W2" s="30" t="s">
        <v>538</v>
      </c>
      <c r="X2" s="30" t="s">
        <v>537</v>
      </c>
      <c r="Y2" s="30" t="s">
        <v>536</v>
      </c>
      <c r="Z2" s="30" t="s">
        <v>535</v>
      </c>
      <c r="AA2" s="30" t="s">
        <v>534</v>
      </c>
      <c r="AB2" s="30" t="s">
        <v>533</v>
      </c>
      <c r="AC2" s="30" t="s">
        <v>507</v>
      </c>
      <c r="AD2" s="30" t="s">
        <v>420</v>
      </c>
      <c r="AE2" s="30" t="s">
        <v>532</v>
      </c>
      <c r="AF2" s="30" t="s">
        <v>466</v>
      </c>
      <c r="AG2" s="32" t="s">
        <v>552</v>
      </c>
    </row>
    <row r="3" spans="1:33" s="25" customFormat="1" ht="13.5" thickTop="1" x14ac:dyDescent="0.25">
      <c r="A3" s="26" t="s">
        <v>531</v>
      </c>
      <c r="B3" s="26" t="s">
        <v>530</v>
      </c>
      <c r="C3" s="26" t="s">
        <v>529</v>
      </c>
      <c r="D3" s="86" t="s">
        <v>528</v>
      </c>
      <c r="E3" s="86" t="s">
        <v>527</v>
      </c>
      <c r="F3" s="26" t="s">
        <v>500</v>
      </c>
      <c r="G3" s="26" t="s">
        <v>526</v>
      </c>
      <c r="H3" s="26" t="s">
        <v>525</v>
      </c>
      <c r="I3" s="26" t="s">
        <v>524</v>
      </c>
      <c r="J3" s="26" t="s">
        <v>523</v>
      </c>
      <c r="K3" s="26" t="s">
        <v>522</v>
      </c>
      <c r="L3" s="26" t="s">
        <v>521</v>
      </c>
      <c r="M3" s="26" t="s">
        <v>594</v>
      </c>
      <c r="N3" s="26" t="s">
        <v>520</v>
      </c>
      <c r="O3" s="26" t="s">
        <v>519</v>
      </c>
      <c r="P3" s="26" t="s">
        <v>496</v>
      </c>
      <c r="Q3" s="26" t="s">
        <v>518</v>
      </c>
      <c r="R3" s="26" t="s">
        <v>517</v>
      </c>
      <c r="S3" s="26" t="s">
        <v>516</v>
      </c>
      <c r="T3" s="26" t="s">
        <v>590</v>
      </c>
      <c r="U3" s="26" t="s">
        <v>515</v>
      </c>
      <c r="V3" s="26" t="s">
        <v>514</v>
      </c>
      <c r="W3" s="26" t="s">
        <v>513</v>
      </c>
      <c r="X3" s="26" t="s">
        <v>512</v>
      </c>
      <c r="Y3" s="26" t="s">
        <v>511</v>
      </c>
      <c r="Z3" s="26" t="s">
        <v>510</v>
      </c>
      <c r="AA3" s="26" t="s">
        <v>509</v>
      </c>
      <c r="AB3" s="26" t="s">
        <v>508</v>
      </c>
      <c r="AC3" s="26" t="s">
        <v>507</v>
      </c>
      <c r="AD3" s="26" t="s">
        <v>485</v>
      </c>
      <c r="AE3" s="26" t="s">
        <v>506</v>
      </c>
      <c r="AF3" s="26" t="s">
        <v>505</v>
      </c>
      <c r="AG3" s="31" t="s">
        <v>567</v>
      </c>
    </row>
    <row r="4" spans="1:33" s="25" customFormat="1" x14ac:dyDescent="0.25">
      <c r="A4" s="26"/>
      <c r="B4" s="26" t="s">
        <v>504</v>
      </c>
      <c r="C4" s="26" t="s">
        <v>503</v>
      </c>
      <c r="D4" s="26" t="s">
        <v>502</v>
      </c>
      <c r="E4" s="26" t="s">
        <v>501</v>
      </c>
      <c r="F4" s="26" t="s">
        <v>596</v>
      </c>
      <c r="G4" s="26"/>
      <c r="H4" s="26" t="s">
        <v>499</v>
      </c>
      <c r="I4" s="26" t="s">
        <v>480</v>
      </c>
      <c r="J4" s="26" t="s">
        <v>498</v>
      </c>
      <c r="K4" s="26" t="s">
        <v>479</v>
      </c>
      <c r="L4" s="26" t="s">
        <v>497</v>
      </c>
      <c r="M4" s="26" t="s">
        <v>593</v>
      </c>
      <c r="N4" s="26"/>
      <c r="O4" s="26" t="s">
        <v>592</v>
      </c>
      <c r="P4" s="26" t="s">
        <v>475</v>
      </c>
      <c r="Q4" s="26" t="s">
        <v>495</v>
      </c>
      <c r="R4" s="26" t="s">
        <v>494</v>
      </c>
      <c r="S4" s="26" t="s">
        <v>493</v>
      </c>
      <c r="T4" s="26" t="s">
        <v>589</v>
      </c>
      <c r="U4" s="26" t="s">
        <v>492</v>
      </c>
      <c r="V4" s="26" t="s">
        <v>491</v>
      </c>
      <c r="W4" s="26" t="s">
        <v>490</v>
      </c>
      <c r="X4" s="26" t="s">
        <v>489</v>
      </c>
      <c r="Y4" s="26" t="s">
        <v>488</v>
      </c>
      <c r="Z4" s="26" t="s">
        <v>487</v>
      </c>
      <c r="AA4" s="23"/>
      <c r="AB4" s="26" t="s">
        <v>486</v>
      </c>
      <c r="AC4" s="26"/>
      <c r="AD4" s="26" t="s">
        <v>467</v>
      </c>
      <c r="AE4" s="26"/>
      <c r="AF4" s="26" t="s">
        <v>466</v>
      </c>
    </row>
    <row r="5" spans="1:33" s="25" customFormat="1" x14ac:dyDescent="0.25">
      <c r="A5" s="26"/>
      <c r="B5" s="26" t="s">
        <v>484</v>
      </c>
      <c r="C5" s="26" t="s">
        <v>483</v>
      </c>
      <c r="D5" s="26"/>
      <c r="E5" s="26" t="s">
        <v>482</v>
      </c>
      <c r="F5" s="26" t="s">
        <v>463</v>
      </c>
      <c r="G5" s="26"/>
      <c r="H5" s="26" t="s">
        <v>481</v>
      </c>
      <c r="I5" s="26" t="s">
        <v>461</v>
      </c>
      <c r="J5" s="26"/>
      <c r="K5" s="26" t="s">
        <v>595</v>
      </c>
      <c r="L5" s="26" t="s">
        <v>478</v>
      </c>
      <c r="M5" s="26" t="s">
        <v>477</v>
      </c>
      <c r="N5" s="26"/>
      <c r="O5" s="26" t="s">
        <v>476</v>
      </c>
      <c r="P5" s="26" t="s">
        <v>457</v>
      </c>
      <c r="Q5" s="26" t="s">
        <v>474</v>
      </c>
      <c r="R5" s="26"/>
      <c r="S5" s="26"/>
      <c r="T5" s="26" t="s">
        <v>588</v>
      </c>
      <c r="U5" s="26"/>
      <c r="V5" s="26"/>
      <c r="W5" s="26" t="s">
        <v>472</v>
      </c>
      <c r="X5" s="26" t="s">
        <v>471</v>
      </c>
      <c r="Y5" s="26" t="s">
        <v>470</v>
      </c>
      <c r="Z5" s="26" t="s">
        <v>469</v>
      </c>
      <c r="AA5" s="23"/>
      <c r="AB5" s="26" t="s">
        <v>468</v>
      </c>
      <c r="AC5" s="26"/>
      <c r="AD5" s="26" t="s">
        <v>452</v>
      </c>
      <c r="AE5" s="26"/>
      <c r="AF5" s="26"/>
    </row>
    <row r="6" spans="1:33" s="25" customFormat="1" x14ac:dyDescent="0.25">
      <c r="A6" s="26"/>
      <c r="B6" s="26" t="s">
        <v>465</v>
      </c>
      <c r="C6" s="26" t="s">
        <v>464</v>
      </c>
      <c r="D6" s="26"/>
      <c r="E6" s="26"/>
      <c r="F6" s="26" t="s">
        <v>449</v>
      </c>
      <c r="G6" s="26"/>
      <c r="H6" s="26" t="s">
        <v>462</v>
      </c>
      <c r="I6" s="26"/>
      <c r="J6" s="26"/>
      <c r="K6" s="26" t="s">
        <v>447</v>
      </c>
      <c r="L6" s="26" t="s">
        <v>460</v>
      </c>
      <c r="M6" s="26" t="s">
        <v>459</v>
      </c>
      <c r="N6" s="26"/>
      <c r="O6" s="26" t="s">
        <v>458</v>
      </c>
      <c r="P6" s="26"/>
      <c r="Q6" s="26"/>
      <c r="R6" s="26"/>
      <c r="S6" s="26"/>
      <c r="T6" s="26"/>
      <c r="U6" s="26"/>
      <c r="V6" s="26"/>
      <c r="W6" s="26" t="s">
        <v>456</v>
      </c>
      <c r="X6" s="26" t="s">
        <v>421</v>
      </c>
      <c r="Y6" s="26" t="s">
        <v>455</v>
      </c>
      <c r="Z6" s="26" t="s">
        <v>454</v>
      </c>
      <c r="AA6" s="23"/>
      <c r="AB6" s="26" t="s">
        <v>453</v>
      </c>
      <c r="AC6" s="26"/>
      <c r="AD6" s="26" t="s">
        <v>586</v>
      </c>
      <c r="AE6" s="26"/>
      <c r="AF6" s="26"/>
    </row>
    <row r="7" spans="1:33" s="25" customFormat="1" x14ac:dyDescent="0.25">
      <c r="A7" s="26"/>
      <c r="B7" s="26" t="s">
        <v>451</v>
      </c>
      <c r="C7" s="26" t="s">
        <v>450</v>
      </c>
      <c r="D7" s="26"/>
      <c r="E7" s="26"/>
      <c r="F7" s="26" t="s">
        <v>587</v>
      </c>
      <c r="G7" s="26"/>
      <c r="H7" s="26" t="s">
        <v>448</v>
      </c>
      <c r="I7" s="26"/>
      <c r="J7" s="26"/>
      <c r="K7" s="26"/>
      <c r="L7" s="26"/>
      <c r="M7" s="26" t="s">
        <v>446</v>
      </c>
      <c r="N7" s="26"/>
      <c r="O7" s="26" t="s">
        <v>445</v>
      </c>
      <c r="P7" s="26"/>
      <c r="Q7" s="26"/>
      <c r="R7" s="26"/>
      <c r="S7" s="26"/>
      <c r="T7" s="26"/>
      <c r="U7" s="26"/>
      <c r="V7" s="26"/>
      <c r="W7" s="26"/>
      <c r="X7" s="26"/>
      <c r="Y7" s="26"/>
      <c r="Z7" s="26" t="s">
        <v>444</v>
      </c>
      <c r="AA7" s="23"/>
      <c r="AB7" s="26" t="s">
        <v>443</v>
      </c>
      <c r="AC7" s="26"/>
      <c r="AD7" s="26" t="s">
        <v>435</v>
      </c>
      <c r="AE7" s="26"/>
      <c r="AF7" s="26"/>
    </row>
    <row r="8" spans="1:33" s="25" customFormat="1" x14ac:dyDescent="0.25">
      <c r="A8" s="26"/>
      <c r="B8" s="26" t="s">
        <v>442</v>
      </c>
      <c r="C8" s="26" t="s">
        <v>441</v>
      </c>
      <c r="D8" s="26"/>
      <c r="E8" s="26"/>
      <c r="F8" s="26" t="s">
        <v>440</v>
      </c>
      <c r="G8" s="26"/>
      <c r="H8" s="26" t="s">
        <v>439</v>
      </c>
      <c r="I8" s="26"/>
      <c r="J8" s="26"/>
      <c r="K8" s="26"/>
      <c r="L8" s="26"/>
      <c r="M8" s="26"/>
      <c r="N8" s="26"/>
      <c r="O8" s="26" t="s">
        <v>438</v>
      </c>
      <c r="P8" s="26"/>
      <c r="Q8" s="26"/>
      <c r="R8" s="26"/>
      <c r="S8" s="26"/>
      <c r="T8" s="26"/>
      <c r="U8" s="26"/>
      <c r="V8" s="26"/>
      <c r="W8" s="26"/>
      <c r="X8" s="26"/>
      <c r="Y8" s="26"/>
      <c r="Z8" s="26" t="s">
        <v>437</v>
      </c>
      <c r="AA8" s="23"/>
      <c r="AB8" s="26" t="s">
        <v>436</v>
      </c>
      <c r="AC8" s="26"/>
      <c r="AD8" s="26" t="s">
        <v>430</v>
      </c>
      <c r="AE8" s="26"/>
      <c r="AF8" s="26"/>
    </row>
    <row r="9" spans="1:33" s="25" customFormat="1" x14ac:dyDescent="0.25">
      <c r="A9" s="26"/>
      <c r="B9" s="26" t="s">
        <v>434</v>
      </c>
      <c r="C9" s="26"/>
      <c r="D9" s="26"/>
      <c r="E9" s="26"/>
      <c r="F9" s="26"/>
      <c r="G9" s="26"/>
      <c r="H9" s="26"/>
      <c r="I9" s="26"/>
      <c r="J9" s="26"/>
      <c r="K9" s="26"/>
      <c r="L9" s="26"/>
      <c r="M9" s="26"/>
      <c r="N9" s="26"/>
      <c r="O9" s="26" t="s">
        <v>433</v>
      </c>
      <c r="P9" s="26"/>
      <c r="Q9" s="26"/>
      <c r="R9" s="26"/>
      <c r="S9" s="26"/>
      <c r="T9" s="26"/>
      <c r="U9" s="26"/>
      <c r="V9" s="26"/>
      <c r="W9" s="26"/>
      <c r="X9" s="26"/>
      <c r="Y9" s="26"/>
      <c r="Z9" s="26" t="s">
        <v>432</v>
      </c>
      <c r="AA9" s="23"/>
      <c r="AB9" s="26" t="s">
        <v>431</v>
      </c>
      <c r="AC9" s="26"/>
      <c r="AD9" s="26" t="s">
        <v>426</v>
      </c>
      <c r="AE9" s="26"/>
      <c r="AF9" s="26"/>
    </row>
    <row r="10" spans="1:33" s="25" customFormat="1" x14ac:dyDescent="0.25">
      <c r="A10" s="26"/>
      <c r="B10" s="27"/>
      <c r="C10" s="26"/>
      <c r="D10" s="26"/>
      <c r="E10" s="26"/>
      <c r="F10" s="26"/>
      <c r="G10" s="26"/>
      <c r="H10" s="26"/>
      <c r="I10" s="26"/>
      <c r="J10" s="26"/>
      <c r="K10" s="26"/>
      <c r="L10" s="26"/>
      <c r="M10" s="26"/>
      <c r="N10" s="26"/>
      <c r="O10" s="26" t="s">
        <v>429</v>
      </c>
      <c r="P10" s="26"/>
      <c r="Q10" s="26"/>
      <c r="R10" s="26"/>
      <c r="S10" s="26"/>
      <c r="T10" s="26"/>
      <c r="U10" s="26"/>
      <c r="V10" s="26"/>
      <c r="W10" s="26"/>
      <c r="X10" s="26"/>
      <c r="Y10" s="26"/>
      <c r="Z10" s="26" t="s">
        <v>428</v>
      </c>
      <c r="AA10" s="23"/>
      <c r="AB10" s="26" t="s">
        <v>427</v>
      </c>
      <c r="AC10" s="26"/>
      <c r="AD10" s="26" t="s">
        <v>585</v>
      </c>
      <c r="AE10" s="26"/>
      <c r="AF10" s="26"/>
    </row>
    <row r="11" spans="1:33" s="25" customFormat="1" x14ac:dyDescent="0.25">
      <c r="A11" s="26"/>
      <c r="B11" s="27"/>
      <c r="C11" s="26"/>
      <c r="D11" s="26"/>
      <c r="E11" s="26"/>
      <c r="F11" s="26"/>
      <c r="G11" s="26"/>
      <c r="H11" s="26"/>
      <c r="I11" s="26"/>
      <c r="J11" s="26"/>
      <c r="K11" s="26"/>
      <c r="L11" s="26"/>
      <c r="M11" s="26"/>
      <c r="N11" s="26"/>
      <c r="O11" s="26" t="s">
        <v>425</v>
      </c>
      <c r="P11" s="26"/>
      <c r="Q11" s="26"/>
      <c r="R11" s="26"/>
      <c r="S11" s="26"/>
      <c r="T11" s="26"/>
      <c r="U11" s="26"/>
      <c r="V11" s="26"/>
      <c r="W11" s="26"/>
      <c r="X11" s="26"/>
      <c r="Y11" s="26"/>
      <c r="Z11" s="26"/>
      <c r="AA11" s="23"/>
      <c r="AB11" s="26"/>
      <c r="AC11" s="26"/>
      <c r="AD11" s="26" t="s">
        <v>424</v>
      </c>
      <c r="AE11" s="26"/>
      <c r="AF11" s="26"/>
    </row>
    <row r="12" spans="1:33" s="25" customFormat="1" ht="15" x14ac:dyDescent="0.25">
      <c r="A12" s="26"/>
      <c r="B12" s="3"/>
      <c r="C12" s="26"/>
      <c r="D12" s="26"/>
      <c r="E12" s="26"/>
      <c r="F12" s="26"/>
      <c r="G12" s="26"/>
      <c r="H12" s="26"/>
      <c r="I12" s="26"/>
      <c r="J12" s="26"/>
      <c r="K12" s="26"/>
      <c r="L12" s="26"/>
      <c r="M12" s="26"/>
      <c r="N12" s="26"/>
      <c r="O12" s="26" t="s">
        <v>591</v>
      </c>
      <c r="P12" s="26"/>
      <c r="Q12" s="26"/>
      <c r="R12" s="26"/>
      <c r="S12" s="26"/>
      <c r="T12" s="26"/>
      <c r="U12" s="26"/>
      <c r="V12" s="26"/>
      <c r="W12" s="26"/>
      <c r="X12" s="26"/>
      <c r="Y12" s="26"/>
      <c r="Z12" s="26"/>
      <c r="AA12" s="23"/>
      <c r="AB12" s="26"/>
      <c r="AC12" s="26"/>
      <c r="AD12" s="26" t="s">
        <v>422</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419</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566</v>
      </c>
      <c r="C17" s="33" t="s">
        <v>568</v>
      </c>
    </row>
    <row r="18" spans="1:3" ht="13.5" thickTop="1" x14ac:dyDescent="0.25">
      <c r="A18" s="23" t="s">
        <v>553</v>
      </c>
      <c r="C18" s="26">
        <v>2023</v>
      </c>
    </row>
    <row r="19" spans="1:3" x14ac:dyDescent="0.25">
      <c r="A19" s="23" t="s">
        <v>554</v>
      </c>
      <c r="C19" s="26">
        <v>2024</v>
      </c>
    </row>
    <row r="20" spans="1:3" x14ac:dyDescent="0.25">
      <c r="A20" s="23" t="s">
        <v>555</v>
      </c>
      <c r="C20" s="26">
        <v>2025</v>
      </c>
    </row>
    <row r="21" spans="1:3" x14ac:dyDescent="0.25">
      <c r="A21" s="23" t="s">
        <v>556</v>
      </c>
      <c r="C21" s="26">
        <v>2026</v>
      </c>
    </row>
    <row r="22" spans="1:3" x14ac:dyDescent="0.25">
      <c r="A22" s="23" t="s">
        <v>557</v>
      </c>
      <c r="C22" s="26">
        <v>2027</v>
      </c>
    </row>
    <row r="23" spans="1:3" x14ac:dyDescent="0.25">
      <c r="A23" s="23" t="s">
        <v>558</v>
      </c>
      <c r="C23" s="26">
        <v>2028</v>
      </c>
    </row>
    <row r="24" spans="1:3" x14ac:dyDescent="0.25">
      <c r="A24" s="23" t="s">
        <v>559</v>
      </c>
      <c r="C24" s="82" t="s">
        <v>552</v>
      </c>
    </row>
    <row r="25" spans="1:3" x14ac:dyDescent="0.25">
      <c r="A25" s="23" t="s">
        <v>560</v>
      </c>
    </row>
    <row r="26" spans="1:3" x14ac:dyDescent="0.25">
      <c r="A26" s="23" t="s">
        <v>561</v>
      </c>
    </row>
    <row r="27" spans="1:3" x14ac:dyDescent="0.25">
      <c r="A27" s="23" t="s">
        <v>562</v>
      </c>
    </row>
    <row r="28" spans="1:3" x14ac:dyDescent="0.25">
      <c r="A28" s="23" t="s">
        <v>563</v>
      </c>
    </row>
    <row r="29" spans="1:3" ht="13.5" thickBot="1" x14ac:dyDescent="0.3">
      <c r="A29" s="35" t="s">
        <v>564</v>
      </c>
    </row>
    <row r="30" spans="1:3" ht="13.5" thickTop="1" x14ac:dyDescent="0.25">
      <c r="A30" s="36" t="s">
        <v>552</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1"/>
  <sheetViews>
    <sheetView zoomScale="85" zoomScaleNormal="85" workbookViewId="0">
      <pane xSplit="1" ySplit="1" topLeftCell="B2" activePane="bottomRight" state="frozen"/>
      <selection pane="topRight"/>
      <selection pane="bottomLeft"/>
      <selection pane="bottomRight"/>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64</v>
      </c>
      <c r="B1" s="8" t="s">
        <v>65</v>
      </c>
      <c r="C1" s="7" t="s">
        <v>66</v>
      </c>
      <c r="D1" s="12" t="s">
        <v>67</v>
      </c>
      <c r="E1" s="7" t="s">
        <v>68</v>
      </c>
      <c r="F1" s="12" t="s">
        <v>69</v>
      </c>
      <c r="G1" s="7" t="s">
        <v>70</v>
      </c>
      <c r="H1" s="12" t="s">
        <v>71</v>
      </c>
      <c r="I1" s="7" t="s">
        <v>72</v>
      </c>
      <c r="J1" s="12" t="s">
        <v>73</v>
      </c>
      <c r="K1" s="13" t="s">
        <v>74</v>
      </c>
    </row>
    <row r="2" spans="1:11" x14ac:dyDescent="0.25">
      <c r="A2" s="7" t="s">
        <v>75</v>
      </c>
      <c r="B2" s="14" t="s">
        <v>76</v>
      </c>
      <c r="C2" s="9" t="s">
        <v>75</v>
      </c>
      <c r="D2" t="s">
        <v>77</v>
      </c>
      <c r="E2" s="9" t="s">
        <v>78</v>
      </c>
      <c r="F2" t="s">
        <v>79</v>
      </c>
      <c r="G2" s="9" t="s">
        <v>80</v>
      </c>
      <c r="H2" t="s">
        <v>7</v>
      </c>
      <c r="I2" s="9" t="s">
        <v>81</v>
      </c>
      <c r="J2" t="s">
        <v>82</v>
      </c>
      <c r="K2" s="10">
        <f>Cuestionario_CCL!B42</f>
        <v>1</v>
      </c>
    </row>
    <row r="3" spans="1:11" x14ac:dyDescent="0.25">
      <c r="A3" s="7" t="s">
        <v>75</v>
      </c>
      <c r="B3" s="14" t="s">
        <v>76</v>
      </c>
      <c r="C3" s="9" t="s">
        <v>75</v>
      </c>
      <c r="D3" t="s">
        <v>77</v>
      </c>
      <c r="E3" s="9" t="s">
        <v>78</v>
      </c>
      <c r="F3" t="s">
        <v>79</v>
      </c>
      <c r="G3" s="9" t="s">
        <v>83</v>
      </c>
      <c r="H3" t="s">
        <v>8</v>
      </c>
      <c r="I3" s="9" t="s">
        <v>84</v>
      </c>
      <c r="J3" t="s">
        <v>82</v>
      </c>
      <c r="K3" s="10">
        <f>Cuestionario_CCL!C42</f>
        <v>0</v>
      </c>
    </row>
    <row r="4" spans="1:11" x14ac:dyDescent="0.25">
      <c r="A4" s="7" t="s">
        <v>75</v>
      </c>
      <c r="B4" s="14" t="s">
        <v>76</v>
      </c>
      <c r="C4" s="9" t="s">
        <v>75</v>
      </c>
      <c r="D4" t="s">
        <v>77</v>
      </c>
      <c r="E4" s="9" t="s">
        <v>78</v>
      </c>
      <c r="F4" t="s">
        <v>79</v>
      </c>
      <c r="G4" s="9" t="s">
        <v>85</v>
      </c>
      <c r="H4" t="s">
        <v>9</v>
      </c>
      <c r="I4" s="9" t="s">
        <v>86</v>
      </c>
      <c r="J4" t="s">
        <v>82</v>
      </c>
      <c r="K4" s="10">
        <f>Cuestionario_CCL!D42</f>
        <v>0</v>
      </c>
    </row>
    <row r="5" spans="1:11" x14ac:dyDescent="0.25">
      <c r="A5" s="7" t="s">
        <v>75</v>
      </c>
      <c r="B5" s="14" t="s">
        <v>76</v>
      </c>
      <c r="C5" s="9" t="s">
        <v>75</v>
      </c>
      <c r="D5" t="s">
        <v>77</v>
      </c>
      <c r="E5" s="9" t="s">
        <v>78</v>
      </c>
      <c r="F5" t="s">
        <v>79</v>
      </c>
      <c r="G5" s="9" t="s">
        <v>80</v>
      </c>
      <c r="H5" t="s">
        <v>7</v>
      </c>
      <c r="I5" s="9" t="s">
        <v>87</v>
      </c>
      <c r="J5" t="s">
        <v>88</v>
      </c>
      <c r="K5" s="10">
        <f>Cuestionario_CCL!B43</f>
        <v>1</v>
      </c>
    </row>
    <row r="6" spans="1:11" x14ac:dyDescent="0.25">
      <c r="A6" s="7" t="s">
        <v>75</v>
      </c>
      <c r="B6" s="14" t="s">
        <v>76</v>
      </c>
      <c r="C6" s="9" t="s">
        <v>75</v>
      </c>
      <c r="D6" t="s">
        <v>77</v>
      </c>
      <c r="E6" s="9" t="s">
        <v>78</v>
      </c>
      <c r="F6" t="s">
        <v>79</v>
      </c>
      <c r="G6" s="9" t="s">
        <v>83</v>
      </c>
      <c r="H6" t="s">
        <v>8</v>
      </c>
      <c r="I6" s="9" t="s">
        <v>89</v>
      </c>
      <c r="J6" t="s">
        <v>88</v>
      </c>
      <c r="K6" s="10">
        <f>Cuestionario_CCL!C43</f>
        <v>0</v>
      </c>
    </row>
    <row r="7" spans="1:11" x14ac:dyDescent="0.25">
      <c r="A7" s="7" t="s">
        <v>75</v>
      </c>
      <c r="B7" s="14" t="s">
        <v>76</v>
      </c>
      <c r="C7" s="9" t="s">
        <v>75</v>
      </c>
      <c r="D7" t="s">
        <v>77</v>
      </c>
      <c r="E7" s="9" t="s">
        <v>78</v>
      </c>
      <c r="F7" t="s">
        <v>79</v>
      </c>
      <c r="G7" s="9" t="s">
        <v>85</v>
      </c>
      <c r="H7" t="s">
        <v>9</v>
      </c>
      <c r="I7" s="9" t="s">
        <v>90</v>
      </c>
      <c r="J7" t="s">
        <v>88</v>
      </c>
      <c r="K7" s="10">
        <f>Cuestionario_CCL!D43</f>
        <v>0</v>
      </c>
    </row>
    <row r="8" spans="1:11" x14ac:dyDescent="0.25">
      <c r="A8" s="7" t="s">
        <v>75</v>
      </c>
      <c r="B8" s="14" t="s">
        <v>76</v>
      </c>
      <c r="C8" s="9" t="s">
        <v>75</v>
      </c>
      <c r="D8" t="s">
        <v>77</v>
      </c>
      <c r="E8" s="9" t="s">
        <v>78</v>
      </c>
      <c r="F8" t="s">
        <v>79</v>
      </c>
      <c r="G8" s="9" t="s">
        <v>80</v>
      </c>
      <c r="H8" t="s">
        <v>7</v>
      </c>
      <c r="I8" s="9" t="s">
        <v>575</v>
      </c>
      <c r="J8" t="s">
        <v>574</v>
      </c>
      <c r="K8" s="10">
        <f>Cuestionario_CCL!B44</f>
        <v>0</v>
      </c>
    </row>
    <row r="9" spans="1:11" x14ac:dyDescent="0.25">
      <c r="A9" s="7" t="s">
        <v>75</v>
      </c>
      <c r="B9" s="14" t="s">
        <v>76</v>
      </c>
      <c r="C9" s="9" t="s">
        <v>75</v>
      </c>
      <c r="D9" t="s">
        <v>77</v>
      </c>
      <c r="E9" s="9" t="s">
        <v>78</v>
      </c>
      <c r="F9" t="s">
        <v>79</v>
      </c>
      <c r="G9" s="9" t="s">
        <v>83</v>
      </c>
      <c r="H9" t="s">
        <v>8</v>
      </c>
      <c r="I9" s="9" t="s">
        <v>577</v>
      </c>
      <c r="J9" t="s">
        <v>574</v>
      </c>
      <c r="K9" s="10">
        <f>Cuestionario_CCL!C44</f>
        <v>0</v>
      </c>
    </row>
    <row r="10" spans="1:11" x14ac:dyDescent="0.25">
      <c r="A10" s="7" t="s">
        <v>75</v>
      </c>
      <c r="B10" s="14" t="s">
        <v>76</v>
      </c>
      <c r="C10" s="9" t="s">
        <v>75</v>
      </c>
      <c r="D10" t="s">
        <v>77</v>
      </c>
      <c r="E10" s="9" t="s">
        <v>78</v>
      </c>
      <c r="F10" t="s">
        <v>79</v>
      </c>
      <c r="G10" s="9" t="s">
        <v>85</v>
      </c>
      <c r="H10" t="s">
        <v>9</v>
      </c>
      <c r="I10" s="9" t="s">
        <v>576</v>
      </c>
      <c r="J10" t="s">
        <v>574</v>
      </c>
      <c r="K10" s="10">
        <f>Cuestionario_CCL!D44</f>
        <v>0</v>
      </c>
    </row>
    <row r="11" spans="1:11" x14ac:dyDescent="0.25">
      <c r="A11" s="7" t="s">
        <v>91</v>
      </c>
      <c r="B11" s="14" t="s">
        <v>92</v>
      </c>
      <c r="C11" s="9" t="s">
        <v>75</v>
      </c>
      <c r="D11" t="s">
        <v>77</v>
      </c>
      <c r="E11" s="9" t="s">
        <v>93</v>
      </c>
      <c r="F11" t="s">
        <v>11</v>
      </c>
      <c r="G11" s="9" t="s">
        <v>94</v>
      </c>
      <c r="H11" t="s">
        <v>82</v>
      </c>
      <c r="I11" s="9" t="s">
        <v>95</v>
      </c>
      <c r="J11" t="s">
        <v>82</v>
      </c>
      <c r="K11" s="10">
        <f>Cuestionario_CCL!J42</f>
        <v>1</v>
      </c>
    </row>
    <row r="12" spans="1:11" x14ac:dyDescent="0.25">
      <c r="A12" s="7" t="s">
        <v>91</v>
      </c>
      <c r="B12" s="14" t="s">
        <v>92</v>
      </c>
      <c r="C12" s="9" t="s">
        <v>75</v>
      </c>
      <c r="D12" t="s">
        <v>77</v>
      </c>
      <c r="E12" s="9" t="s">
        <v>93</v>
      </c>
      <c r="F12" t="s">
        <v>11</v>
      </c>
      <c r="G12" s="9" t="s">
        <v>96</v>
      </c>
      <c r="H12" t="s">
        <v>88</v>
      </c>
      <c r="I12" s="9" t="s">
        <v>97</v>
      </c>
      <c r="J12" t="s">
        <v>88</v>
      </c>
      <c r="K12" s="10">
        <f>Cuestionario_CCL!J43</f>
        <v>1</v>
      </c>
    </row>
    <row r="13" spans="1:11" x14ac:dyDescent="0.25">
      <c r="A13" s="7" t="s">
        <v>91</v>
      </c>
      <c r="B13" s="14" t="s">
        <v>92</v>
      </c>
      <c r="C13" s="9" t="s">
        <v>75</v>
      </c>
      <c r="D13" t="s">
        <v>77</v>
      </c>
      <c r="E13" s="9" t="s">
        <v>93</v>
      </c>
      <c r="F13" t="s">
        <v>11</v>
      </c>
      <c r="G13" s="9" t="s">
        <v>578</v>
      </c>
      <c r="H13" t="s">
        <v>574</v>
      </c>
      <c r="I13" s="9" t="s">
        <v>579</v>
      </c>
      <c r="J13" t="s">
        <v>574</v>
      </c>
      <c r="K13" s="10">
        <f>Cuestionario_CCL!J44</f>
        <v>0</v>
      </c>
    </row>
    <row r="14" spans="1:11" x14ac:dyDescent="0.25">
      <c r="A14" s="7" t="s">
        <v>98</v>
      </c>
      <c r="B14" s="14" t="s">
        <v>99</v>
      </c>
      <c r="C14" s="9" t="s">
        <v>91</v>
      </c>
      <c r="D14" t="s">
        <v>100</v>
      </c>
      <c r="E14" s="9" t="s">
        <v>101</v>
      </c>
      <c r="F14" t="s">
        <v>102</v>
      </c>
      <c r="G14" s="9" t="s">
        <v>103</v>
      </c>
      <c r="H14" t="s">
        <v>102</v>
      </c>
      <c r="I14" s="9" t="s">
        <v>104</v>
      </c>
      <c r="J14" t="s">
        <v>102</v>
      </c>
      <c r="K14" s="10">
        <f>Cuestionario_CCL!E54</f>
        <v>151</v>
      </c>
    </row>
    <row r="15" spans="1:11" x14ac:dyDescent="0.25">
      <c r="A15" s="7" t="s">
        <v>105</v>
      </c>
      <c r="B15" s="14" t="s">
        <v>106</v>
      </c>
      <c r="C15" s="9" t="s">
        <v>91</v>
      </c>
      <c r="D15" t="s">
        <v>100</v>
      </c>
      <c r="E15" s="9" t="s">
        <v>107</v>
      </c>
      <c r="F15" t="s">
        <v>108</v>
      </c>
      <c r="G15" s="9" t="s">
        <v>109</v>
      </c>
      <c r="H15" t="s">
        <v>110</v>
      </c>
      <c r="I15" s="9" t="s">
        <v>111</v>
      </c>
      <c r="J15" t="s">
        <v>82</v>
      </c>
      <c r="K15" s="10">
        <f>Cuestionario_CCL!C61</f>
        <v>31</v>
      </c>
    </row>
    <row r="16" spans="1:11" x14ac:dyDescent="0.25">
      <c r="A16" s="7" t="s">
        <v>105</v>
      </c>
      <c r="B16" s="14" t="s">
        <v>106</v>
      </c>
      <c r="C16" s="9" t="s">
        <v>91</v>
      </c>
      <c r="D16" t="s">
        <v>100</v>
      </c>
      <c r="E16" s="9" t="s">
        <v>107</v>
      </c>
      <c r="F16" t="s">
        <v>108</v>
      </c>
      <c r="G16" s="9" t="s">
        <v>112</v>
      </c>
      <c r="H16" t="s">
        <v>113</v>
      </c>
      <c r="I16" s="9" t="s">
        <v>114</v>
      </c>
      <c r="J16" t="s">
        <v>82</v>
      </c>
      <c r="K16" s="10">
        <f>Cuestionario_CCL!C63</f>
        <v>2</v>
      </c>
    </row>
    <row r="17" spans="1:11" x14ac:dyDescent="0.25">
      <c r="A17" s="7" t="s">
        <v>105</v>
      </c>
      <c r="B17" s="14" t="s">
        <v>106</v>
      </c>
      <c r="C17" s="9" t="s">
        <v>91</v>
      </c>
      <c r="D17" t="s">
        <v>100</v>
      </c>
      <c r="E17" s="9" t="s">
        <v>107</v>
      </c>
      <c r="F17" t="s">
        <v>108</v>
      </c>
      <c r="G17" s="9" t="s">
        <v>115</v>
      </c>
      <c r="H17" t="s">
        <v>116</v>
      </c>
      <c r="I17" s="9" t="s">
        <v>117</v>
      </c>
      <c r="J17" t="s">
        <v>82</v>
      </c>
      <c r="K17" s="10">
        <f>Cuestionario_CCL!C65</f>
        <v>0</v>
      </c>
    </row>
    <row r="18" spans="1:11" x14ac:dyDescent="0.25">
      <c r="A18" s="7" t="s">
        <v>105</v>
      </c>
      <c r="B18" s="14" t="s">
        <v>106</v>
      </c>
      <c r="C18" s="9" t="s">
        <v>91</v>
      </c>
      <c r="D18" t="s">
        <v>100</v>
      </c>
      <c r="E18" s="9" t="s">
        <v>107</v>
      </c>
      <c r="F18" t="s">
        <v>108</v>
      </c>
      <c r="G18" s="9" t="s">
        <v>118</v>
      </c>
      <c r="H18" t="s">
        <v>119</v>
      </c>
      <c r="I18" s="9" t="s">
        <v>120</v>
      </c>
      <c r="J18" t="s">
        <v>82</v>
      </c>
      <c r="K18" s="10">
        <f>Cuestionario_CCL!C67</f>
        <v>18</v>
      </c>
    </row>
    <row r="19" spans="1:11" x14ac:dyDescent="0.25">
      <c r="A19" s="7" t="s">
        <v>105</v>
      </c>
      <c r="B19" s="14" t="s">
        <v>106</v>
      </c>
      <c r="C19" s="9" t="s">
        <v>91</v>
      </c>
      <c r="D19" t="s">
        <v>100</v>
      </c>
      <c r="E19" s="9" t="s">
        <v>107</v>
      </c>
      <c r="F19" t="s">
        <v>108</v>
      </c>
      <c r="G19" s="9" t="s">
        <v>121</v>
      </c>
      <c r="H19" t="s">
        <v>122</v>
      </c>
      <c r="I19" s="9" t="s">
        <v>123</v>
      </c>
      <c r="J19" t="s">
        <v>82</v>
      </c>
      <c r="K19" s="10">
        <f>Cuestionario_CCL!C69</f>
        <v>14</v>
      </c>
    </row>
    <row r="20" spans="1:11" x14ac:dyDescent="0.25">
      <c r="A20" s="7" t="s">
        <v>105</v>
      </c>
      <c r="B20" s="14" t="s">
        <v>106</v>
      </c>
      <c r="C20" s="9" t="s">
        <v>91</v>
      </c>
      <c r="D20" t="s">
        <v>100</v>
      </c>
      <c r="E20" s="9" t="s">
        <v>107</v>
      </c>
      <c r="F20" t="s">
        <v>108</v>
      </c>
      <c r="G20" s="9" t="s">
        <v>124</v>
      </c>
      <c r="H20" t="s">
        <v>125</v>
      </c>
      <c r="I20" s="9" t="s">
        <v>126</v>
      </c>
      <c r="J20" t="s">
        <v>82</v>
      </c>
      <c r="K20" s="10">
        <f>Cuestionario_CCL!C71</f>
        <v>0</v>
      </c>
    </row>
    <row r="21" spans="1:11" x14ac:dyDescent="0.25">
      <c r="A21" s="7" t="s">
        <v>105</v>
      </c>
      <c r="B21" s="14" t="s">
        <v>106</v>
      </c>
      <c r="C21" s="9" t="s">
        <v>91</v>
      </c>
      <c r="D21" t="s">
        <v>100</v>
      </c>
      <c r="E21" s="9" t="s">
        <v>107</v>
      </c>
      <c r="F21" t="s">
        <v>108</v>
      </c>
      <c r="G21" s="9" t="s">
        <v>127</v>
      </c>
      <c r="H21" t="s">
        <v>128</v>
      </c>
      <c r="I21" s="9" t="s">
        <v>129</v>
      </c>
      <c r="J21" t="s">
        <v>82</v>
      </c>
      <c r="K21" s="10">
        <f>Cuestionario_CCL!C73</f>
        <v>0</v>
      </c>
    </row>
    <row r="22" spans="1:11" x14ac:dyDescent="0.25">
      <c r="A22" s="7" t="s">
        <v>105</v>
      </c>
      <c r="B22" s="14" t="s">
        <v>106</v>
      </c>
      <c r="C22" s="9" t="s">
        <v>91</v>
      </c>
      <c r="D22" t="s">
        <v>100</v>
      </c>
      <c r="E22" s="9" t="s">
        <v>107</v>
      </c>
      <c r="F22" t="s">
        <v>108</v>
      </c>
      <c r="G22" s="9" t="s">
        <v>109</v>
      </c>
      <c r="H22" t="s">
        <v>110</v>
      </c>
      <c r="I22" s="9" t="s">
        <v>130</v>
      </c>
      <c r="J22" t="s">
        <v>88</v>
      </c>
      <c r="K22" s="10">
        <f>Cuestionario_CCL!E61</f>
        <v>48</v>
      </c>
    </row>
    <row r="23" spans="1:11" x14ac:dyDescent="0.25">
      <c r="A23" s="7" t="s">
        <v>105</v>
      </c>
      <c r="B23" s="14" t="s">
        <v>106</v>
      </c>
      <c r="C23" s="9" t="s">
        <v>91</v>
      </c>
      <c r="D23" t="s">
        <v>100</v>
      </c>
      <c r="E23" s="9" t="s">
        <v>107</v>
      </c>
      <c r="F23" t="s">
        <v>108</v>
      </c>
      <c r="G23" s="9" t="s">
        <v>112</v>
      </c>
      <c r="H23" t="s">
        <v>113</v>
      </c>
      <c r="I23" s="9" t="s">
        <v>131</v>
      </c>
      <c r="J23" t="s">
        <v>88</v>
      </c>
      <c r="K23" s="10">
        <f>Cuestionario_CCL!E63</f>
        <v>3</v>
      </c>
    </row>
    <row r="24" spans="1:11" x14ac:dyDescent="0.25">
      <c r="A24" s="7" t="s">
        <v>105</v>
      </c>
      <c r="B24" s="14" t="s">
        <v>106</v>
      </c>
      <c r="C24" s="9" t="s">
        <v>91</v>
      </c>
      <c r="D24" t="s">
        <v>100</v>
      </c>
      <c r="E24" s="9" t="s">
        <v>107</v>
      </c>
      <c r="F24" t="s">
        <v>108</v>
      </c>
      <c r="G24" s="9" t="s">
        <v>115</v>
      </c>
      <c r="H24" t="s">
        <v>116</v>
      </c>
      <c r="I24" s="9" t="s">
        <v>132</v>
      </c>
      <c r="J24" t="s">
        <v>88</v>
      </c>
      <c r="K24" s="10">
        <f>Cuestionario_CCL!E65</f>
        <v>0</v>
      </c>
    </row>
    <row r="25" spans="1:11" x14ac:dyDescent="0.25">
      <c r="A25" s="7" t="s">
        <v>105</v>
      </c>
      <c r="B25" s="14" t="s">
        <v>106</v>
      </c>
      <c r="C25" s="9" t="s">
        <v>91</v>
      </c>
      <c r="D25" t="s">
        <v>100</v>
      </c>
      <c r="E25" s="9" t="s">
        <v>107</v>
      </c>
      <c r="F25" t="s">
        <v>108</v>
      </c>
      <c r="G25" s="9" t="s">
        <v>118</v>
      </c>
      <c r="H25" t="s">
        <v>119</v>
      </c>
      <c r="I25" s="9" t="s">
        <v>133</v>
      </c>
      <c r="J25" t="s">
        <v>88</v>
      </c>
      <c r="K25" s="10">
        <f>Cuestionario_CCL!E67</f>
        <v>17</v>
      </c>
    </row>
    <row r="26" spans="1:11" x14ac:dyDescent="0.25">
      <c r="A26" s="7" t="s">
        <v>105</v>
      </c>
      <c r="B26" s="14" t="s">
        <v>106</v>
      </c>
      <c r="C26" s="9" t="s">
        <v>91</v>
      </c>
      <c r="D26" t="s">
        <v>100</v>
      </c>
      <c r="E26" s="9" t="s">
        <v>107</v>
      </c>
      <c r="F26" t="s">
        <v>108</v>
      </c>
      <c r="G26" s="9" t="s">
        <v>121</v>
      </c>
      <c r="H26" t="s">
        <v>122</v>
      </c>
      <c r="I26" s="9" t="s">
        <v>134</v>
      </c>
      <c r="J26" t="s">
        <v>88</v>
      </c>
      <c r="K26" s="10">
        <f>Cuestionario_CCL!E69</f>
        <v>18</v>
      </c>
    </row>
    <row r="27" spans="1:11" x14ac:dyDescent="0.25">
      <c r="A27" s="7" t="s">
        <v>105</v>
      </c>
      <c r="B27" s="14" t="s">
        <v>106</v>
      </c>
      <c r="C27" s="9" t="s">
        <v>91</v>
      </c>
      <c r="D27" t="s">
        <v>100</v>
      </c>
      <c r="E27" s="9" t="s">
        <v>107</v>
      </c>
      <c r="F27" t="s">
        <v>108</v>
      </c>
      <c r="G27" s="9" t="s">
        <v>124</v>
      </c>
      <c r="H27" t="s">
        <v>125</v>
      </c>
      <c r="I27" s="9" t="s">
        <v>135</v>
      </c>
      <c r="J27" t="s">
        <v>88</v>
      </c>
      <c r="K27" s="10">
        <f>Cuestionario_CCL!E71</f>
        <v>0</v>
      </c>
    </row>
    <row r="28" spans="1:11" x14ac:dyDescent="0.25">
      <c r="A28" s="7" t="s">
        <v>105</v>
      </c>
      <c r="B28" s="14" t="s">
        <v>106</v>
      </c>
      <c r="C28" s="9" t="s">
        <v>91</v>
      </c>
      <c r="D28" t="s">
        <v>100</v>
      </c>
      <c r="E28" s="9" t="s">
        <v>107</v>
      </c>
      <c r="F28" t="s">
        <v>108</v>
      </c>
      <c r="G28" s="9" t="s">
        <v>127</v>
      </c>
      <c r="H28" t="s">
        <v>128</v>
      </c>
      <c r="I28" s="9" t="s">
        <v>136</v>
      </c>
      <c r="J28" t="s">
        <v>88</v>
      </c>
      <c r="K28" s="10">
        <f>Cuestionario_CCL!E73</f>
        <v>0</v>
      </c>
    </row>
    <row r="29" spans="1:11" x14ac:dyDescent="0.25">
      <c r="A29" s="7" t="s">
        <v>137</v>
      </c>
      <c r="B29" s="14" t="s">
        <v>138</v>
      </c>
      <c r="C29" s="9" t="s">
        <v>91</v>
      </c>
      <c r="D29" t="s">
        <v>100</v>
      </c>
      <c r="E29" s="9" t="s">
        <v>139</v>
      </c>
      <c r="F29" t="s">
        <v>140</v>
      </c>
      <c r="G29" s="9" t="s">
        <v>141</v>
      </c>
      <c r="H29" t="s">
        <v>110</v>
      </c>
      <c r="I29" s="9" t="s">
        <v>142</v>
      </c>
      <c r="J29" t="s">
        <v>82</v>
      </c>
      <c r="K29" s="10">
        <f>Cuestionario_CCL!K61</f>
        <v>29</v>
      </c>
    </row>
    <row r="30" spans="1:11" x14ac:dyDescent="0.25">
      <c r="A30" s="7" t="s">
        <v>137</v>
      </c>
      <c r="B30" s="14" t="s">
        <v>138</v>
      </c>
      <c r="C30" s="9" t="s">
        <v>91</v>
      </c>
      <c r="D30" t="s">
        <v>100</v>
      </c>
      <c r="E30" s="9" t="s">
        <v>139</v>
      </c>
      <c r="F30" t="s">
        <v>140</v>
      </c>
      <c r="G30" s="9" t="s">
        <v>143</v>
      </c>
      <c r="H30" t="s">
        <v>113</v>
      </c>
      <c r="I30" s="9" t="s">
        <v>144</v>
      </c>
      <c r="J30" t="s">
        <v>82</v>
      </c>
      <c r="K30" s="10">
        <f>Cuestionario_CCL!K63</f>
        <v>1</v>
      </c>
    </row>
    <row r="31" spans="1:11" x14ac:dyDescent="0.25">
      <c r="A31" s="7" t="s">
        <v>137</v>
      </c>
      <c r="B31" s="14" t="s">
        <v>138</v>
      </c>
      <c r="C31" s="9" t="s">
        <v>91</v>
      </c>
      <c r="D31" t="s">
        <v>100</v>
      </c>
      <c r="E31" s="9" t="s">
        <v>139</v>
      </c>
      <c r="F31" t="s">
        <v>140</v>
      </c>
      <c r="G31" s="9" t="s">
        <v>145</v>
      </c>
      <c r="H31" t="s">
        <v>116</v>
      </c>
      <c r="I31" s="9" t="s">
        <v>146</v>
      </c>
      <c r="J31" t="s">
        <v>82</v>
      </c>
      <c r="K31" s="10">
        <f>Cuestionario_CCL!K65</f>
        <v>0</v>
      </c>
    </row>
    <row r="32" spans="1:11" x14ac:dyDescent="0.25">
      <c r="A32" s="7" t="s">
        <v>137</v>
      </c>
      <c r="B32" s="14" t="s">
        <v>138</v>
      </c>
      <c r="C32" s="9" t="s">
        <v>91</v>
      </c>
      <c r="D32" t="s">
        <v>100</v>
      </c>
      <c r="E32" s="9" t="s">
        <v>139</v>
      </c>
      <c r="F32" t="s">
        <v>140</v>
      </c>
      <c r="G32" s="9" t="s">
        <v>147</v>
      </c>
      <c r="H32" t="s">
        <v>119</v>
      </c>
      <c r="I32" s="9" t="s">
        <v>148</v>
      </c>
      <c r="J32" t="s">
        <v>82</v>
      </c>
      <c r="K32" s="10">
        <f>Cuestionario_CCL!K67</f>
        <v>16</v>
      </c>
    </row>
    <row r="33" spans="1:11" x14ac:dyDescent="0.25">
      <c r="A33" s="7" t="s">
        <v>137</v>
      </c>
      <c r="B33" s="14" t="s">
        <v>138</v>
      </c>
      <c r="C33" s="9" t="s">
        <v>91</v>
      </c>
      <c r="D33" t="s">
        <v>100</v>
      </c>
      <c r="E33" s="9" t="s">
        <v>139</v>
      </c>
      <c r="F33" t="s">
        <v>140</v>
      </c>
      <c r="G33" s="9" t="s">
        <v>149</v>
      </c>
      <c r="H33" t="s">
        <v>122</v>
      </c>
      <c r="I33" s="9" t="s">
        <v>150</v>
      </c>
      <c r="J33" t="s">
        <v>82</v>
      </c>
      <c r="K33" s="10">
        <f>Cuestionario_CCL!K69</f>
        <v>14</v>
      </c>
    </row>
    <row r="34" spans="1:11" x14ac:dyDescent="0.25">
      <c r="A34" s="7" t="s">
        <v>137</v>
      </c>
      <c r="B34" s="14" t="s">
        <v>138</v>
      </c>
      <c r="C34" s="9" t="s">
        <v>91</v>
      </c>
      <c r="D34" t="s">
        <v>100</v>
      </c>
      <c r="E34" s="9" t="s">
        <v>139</v>
      </c>
      <c r="F34" t="s">
        <v>140</v>
      </c>
      <c r="G34" s="9" t="s">
        <v>151</v>
      </c>
      <c r="H34" t="s">
        <v>125</v>
      </c>
      <c r="I34" s="9" t="s">
        <v>152</v>
      </c>
      <c r="J34" t="s">
        <v>82</v>
      </c>
      <c r="K34" s="10">
        <f>Cuestionario_CCL!K71</f>
        <v>0</v>
      </c>
    </row>
    <row r="35" spans="1:11" x14ac:dyDescent="0.25">
      <c r="A35" s="7" t="s">
        <v>137</v>
      </c>
      <c r="B35" s="14" t="s">
        <v>138</v>
      </c>
      <c r="C35" s="9" t="s">
        <v>91</v>
      </c>
      <c r="D35" t="s">
        <v>100</v>
      </c>
      <c r="E35" s="9" t="s">
        <v>139</v>
      </c>
      <c r="F35" t="s">
        <v>140</v>
      </c>
      <c r="G35" s="9" t="s">
        <v>153</v>
      </c>
      <c r="H35" t="s">
        <v>128</v>
      </c>
      <c r="I35" s="9" t="s">
        <v>154</v>
      </c>
      <c r="J35" t="s">
        <v>82</v>
      </c>
      <c r="K35" s="10">
        <f>Cuestionario_CCL!K73</f>
        <v>0</v>
      </c>
    </row>
    <row r="36" spans="1:11" x14ac:dyDescent="0.25">
      <c r="A36" s="7" t="s">
        <v>137</v>
      </c>
      <c r="B36" s="8" t="s">
        <v>138</v>
      </c>
      <c r="C36" s="9" t="s">
        <v>91</v>
      </c>
      <c r="D36" t="s">
        <v>100</v>
      </c>
      <c r="E36" s="9" t="s">
        <v>139</v>
      </c>
      <c r="F36" t="s">
        <v>140</v>
      </c>
      <c r="G36" s="9" t="s">
        <v>141</v>
      </c>
      <c r="H36" t="s">
        <v>110</v>
      </c>
      <c r="I36" s="9" t="s">
        <v>155</v>
      </c>
      <c r="J36" t="s">
        <v>88</v>
      </c>
      <c r="K36" s="10">
        <f>+Cuestionario_CCL!M61</f>
        <v>42</v>
      </c>
    </row>
    <row r="37" spans="1:11" x14ac:dyDescent="0.25">
      <c r="A37" s="7" t="s">
        <v>137</v>
      </c>
      <c r="B37" s="8" t="s">
        <v>138</v>
      </c>
      <c r="C37" s="9" t="s">
        <v>91</v>
      </c>
      <c r="D37" t="s">
        <v>100</v>
      </c>
      <c r="E37" s="9" t="s">
        <v>139</v>
      </c>
      <c r="F37" t="s">
        <v>140</v>
      </c>
      <c r="G37" s="9" t="s">
        <v>143</v>
      </c>
      <c r="H37" t="s">
        <v>113</v>
      </c>
      <c r="I37" s="9" t="s">
        <v>156</v>
      </c>
      <c r="J37" t="s">
        <v>88</v>
      </c>
      <c r="K37" s="10">
        <f>+Cuestionario_CCL!M63</f>
        <v>2</v>
      </c>
    </row>
    <row r="38" spans="1:11" x14ac:dyDescent="0.25">
      <c r="A38" s="7" t="s">
        <v>137</v>
      </c>
      <c r="B38" s="8" t="s">
        <v>138</v>
      </c>
      <c r="C38" s="9" t="s">
        <v>91</v>
      </c>
      <c r="D38" t="s">
        <v>100</v>
      </c>
      <c r="E38" s="9" t="s">
        <v>139</v>
      </c>
      <c r="F38" t="s">
        <v>140</v>
      </c>
      <c r="G38" s="9" t="s">
        <v>145</v>
      </c>
      <c r="H38" t="s">
        <v>116</v>
      </c>
      <c r="I38" s="9" t="s">
        <v>157</v>
      </c>
      <c r="J38" t="s">
        <v>88</v>
      </c>
      <c r="K38" s="10">
        <f>+Cuestionario_CCL!M65</f>
        <v>0</v>
      </c>
    </row>
    <row r="39" spans="1:11" x14ac:dyDescent="0.25">
      <c r="A39" s="7" t="s">
        <v>137</v>
      </c>
      <c r="B39" s="8" t="s">
        <v>138</v>
      </c>
      <c r="C39" s="9" t="s">
        <v>91</v>
      </c>
      <c r="D39" t="s">
        <v>100</v>
      </c>
      <c r="E39" s="9" t="s">
        <v>139</v>
      </c>
      <c r="F39" t="s">
        <v>140</v>
      </c>
      <c r="G39" s="9" t="s">
        <v>147</v>
      </c>
      <c r="H39" t="s">
        <v>119</v>
      </c>
      <c r="I39" s="9" t="s">
        <v>158</v>
      </c>
      <c r="J39" t="s">
        <v>88</v>
      </c>
      <c r="K39" s="10">
        <f>+Cuestionario_CCL!M67</f>
        <v>14</v>
      </c>
    </row>
    <row r="40" spans="1:11" x14ac:dyDescent="0.25">
      <c r="A40" s="7" t="s">
        <v>137</v>
      </c>
      <c r="B40" s="8" t="s">
        <v>138</v>
      </c>
      <c r="C40" s="9" t="s">
        <v>91</v>
      </c>
      <c r="D40" t="s">
        <v>100</v>
      </c>
      <c r="E40" s="9" t="s">
        <v>139</v>
      </c>
      <c r="F40" t="s">
        <v>140</v>
      </c>
      <c r="G40" s="9" t="s">
        <v>149</v>
      </c>
      <c r="H40" t="s">
        <v>122</v>
      </c>
      <c r="I40" s="9" t="s">
        <v>159</v>
      </c>
      <c r="J40" t="s">
        <v>88</v>
      </c>
      <c r="K40" s="10">
        <f>+Cuestionario_CCL!M69</f>
        <v>15</v>
      </c>
    </row>
    <row r="41" spans="1:11" x14ac:dyDescent="0.25">
      <c r="A41" s="7" t="s">
        <v>137</v>
      </c>
      <c r="B41" s="8" t="s">
        <v>138</v>
      </c>
      <c r="C41" s="9" t="s">
        <v>91</v>
      </c>
      <c r="D41" t="s">
        <v>100</v>
      </c>
      <c r="E41" s="9" t="s">
        <v>139</v>
      </c>
      <c r="F41" t="s">
        <v>140</v>
      </c>
      <c r="G41" s="9" t="s">
        <v>151</v>
      </c>
      <c r="H41" t="s">
        <v>125</v>
      </c>
      <c r="I41" s="9" t="s">
        <v>160</v>
      </c>
      <c r="J41" t="s">
        <v>88</v>
      </c>
      <c r="K41" s="10">
        <f>+Cuestionario_CCL!M71</f>
        <v>0</v>
      </c>
    </row>
    <row r="42" spans="1:11" x14ac:dyDescent="0.25">
      <c r="A42" s="7" t="s">
        <v>137</v>
      </c>
      <c r="B42" s="8" t="s">
        <v>138</v>
      </c>
      <c r="C42" s="9" t="s">
        <v>91</v>
      </c>
      <c r="D42" t="s">
        <v>100</v>
      </c>
      <c r="E42" s="9" t="s">
        <v>139</v>
      </c>
      <c r="F42" t="s">
        <v>140</v>
      </c>
      <c r="G42" s="9" t="s">
        <v>153</v>
      </c>
      <c r="H42" t="s">
        <v>128</v>
      </c>
      <c r="I42" s="9" t="s">
        <v>161</v>
      </c>
      <c r="J42" t="s">
        <v>88</v>
      </c>
      <c r="K42" s="10">
        <f>+Cuestionario_CCL!M73</f>
        <v>0</v>
      </c>
    </row>
    <row r="43" spans="1:11" x14ac:dyDescent="0.25">
      <c r="A43" s="7" t="s">
        <v>162</v>
      </c>
      <c r="B43" s="14" t="s">
        <v>163</v>
      </c>
      <c r="C43" s="9" t="s">
        <v>91</v>
      </c>
      <c r="D43" t="s">
        <v>100</v>
      </c>
      <c r="E43" s="9" t="s">
        <v>164</v>
      </c>
      <c r="F43" t="s">
        <v>165</v>
      </c>
      <c r="G43" s="9" t="s">
        <v>166</v>
      </c>
      <c r="H43" t="s">
        <v>55</v>
      </c>
      <c r="I43" s="9" t="s">
        <v>167</v>
      </c>
      <c r="J43" t="s">
        <v>55</v>
      </c>
      <c r="K43" s="10">
        <f>Cuestionario_CCL!B84</f>
        <v>15</v>
      </c>
    </row>
    <row r="44" spans="1:11" x14ac:dyDescent="0.25">
      <c r="A44" s="7" t="s">
        <v>162</v>
      </c>
      <c r="B44" s="14" t="s">
        <v>163</v>
      </c>
      <c r="C44" s="9" t="s">
        <v>91</v>
      </c>
      <c r="D44" t="s">
        <v>100</v>
      </c>
      <c r="E44" s="9" t="s">
        <v>164</v>
      </c>
      <c r="F44" t="s">
        <v>165</v>
      </c>
      <c r="G44" s="9" t="s">
        <v>168</v>
      </c>
      <c r="H44" t="s">
        <v>56</v>
      </c>
      <c r="I44" s="9" t="s">
        <v>169</v>
      </c>
      <c r="J44" t="s">
        <v>56</v>
      </c>
      <c r="K44" s="10">
        <f>Cuestionario_CCL!B86</f>
        <v>0</v>
      </c>
    </row>
    <row r="45" spans="1:11" x14ac:dyDescent="0.25">
      <c r="A45" s="7" t="s">
        <v>170</v>
      </c>
      <c r="B45" s="14" t="s">
        <v>171</v>
      </c>
      <c r="C45" s="9" t="s">
        <v>91</v>
      </c>
      <c r="D45" t="s">
        <v>100</v>
      </c>
      <c r="E45" s="9" t="s">
        <v>172</v>
      </c>
      <c r="F45" t="s">
        <v>173</v>
      </c>
      <c r="G45" s="9" t="s">
        <v>174</v>
      </c>
      <c r="H45" t="s">
        <v>175</v>
      </c>
      <c r="I45" s="9" t="s">
        <v>176</v>
      </c>
      <c r="J45" t="s">
        <v>177</v>
      </c>
      <c r="K45" s="10">
        <f>Cuestionario_CCL!K86</f>
        <v>117</v>
      </c>
    </row>
    <row r="46" spans="1:11" x14ac:dyDescent="0.25">
      <c r="A46" s="7" t="s">
        <v>170</v>
      </c>
      <c r="B46" s="14" t="s">
        <v>171</v>
      </c>
      <c r="C46" s="9" t="s">
        <v>91</v>
      </c>
      <c r="D46" t="s">
        <v>100</v>
      </c>
      <c r="E46" s="9" t="s">
        <v>172</v>
      </c>
      <c r="F46" t="s">
        <v>173</v>
      </c>
      <c r="G46" s="9" t="s">
        <v>178</v>
      </c>
      <c r="H46" t="s">
        <v>179</v>
      </c>
      <c r="I46" s="9" t="s">
        <v>180</v>
      </c>
      <c r="J46" t="s">
        <v>181</v>
      </c>
      <c r="K46" s="10">
        <f>Cuestionario_CCL!K88</f>
        <v>3</v>
      </c>
    </row>
    <row r="47" spans="1:11" x14ac:dyDescent="0.25">
      <c r="A47" s="7" t="s">
        <v>170</v>
      </c>
      <c r="B47" s="14" t="s">
        <v>171</v>
      </c>
      <c r="C47" s="9" t="s">
        <v>91</v>
      </c>
      <c r="D47" t="s">
        <v>100</v>
      </c>
      <c r="E47" s="9" t="s">
        <v>172</v>
      </c>
      <c r="F47" t="s">
        <v>173</v>
      </c>
      <c r="G47" s="9" t="s">
        <v>182</v>
      </c>
      <c r="H47" t="s">
        <v>183</v>
      </c>
      <c r="I47" s="9" t="s">
        <v>184</v>
      </c>
      <c r="J47" t="s">
        <v>185</v>
      </c>
      <c r="K47" s="10">
        <f>Cuestionario_CCL!K90</f>
        <v>4</v>
      </c>
    </row>
    <row r="48" spans="1:11" x14ac:dyDescent="0.25">
      <c r="A48" s="7" t="s">
        <v>186</v>
      </c>
      <c r="B48" s="14" t="s">
        <v>187</v>
      </c>
      <c r="C48" s="9" t="s">
        <v>91</v>
      </c>
      <c r="D48" t="s">
        <v>100</v>
      </c>
      <c r="E48" s="9" t="s">
        <v>188</v>
      </c>
      <c r="F48" t="s">
        <v>189</v>
      </c>
      <c r="G48" s="9" t="s">
        <v>190</v>
      </c>
      <c r="H48" t="s">
        <v>189</v>
      </c>
      <c r="I48" s="9" t="s">
        <v>191</v>
      </c>
      <c r="J48" t="s">
        <v>189</v>
      </c>
      <c r="K48" s="10">
        <f>Cuestionario_CCL!K92</f>
        <v>10</v>
      </c>
    </row>
    <row r="49" spans="1:11" x14ac:dyDescent="0.25">
      <c r="A49" s="7" t="s">
        <v>192</v>
      </c>
      <c r="B49" s="8" t="s">
        <v>193</v>
      </c>
      <c r="C49" s="9" t="s">
        <v>91</v>
      </c>
      <c r="D49" t="s">
        <v>100</v>
      </c>
      <c r="E49" s="9" t="s">
        <v>194</v>
      </c>
      <c r="F49" t="s">
        <v>195</v>
      </c>
      <c r="G49" s="9" t="s">
        <v>196</v>
      </c>
      <c r="H49" t="s">
        <v>195</v>
      </c>
      <c r="I49" s="9" t="s">
        <v>197</v>
      </c>
      <c r="J49" t="s">
        <v>195</v>
      </c>
      <c r="K49" s="10">
        <f>Cuestionario_CCL!K94</f>
        <v>75</v>
      </c>
    </row>
    <row r="50" spans="1:11" x14ac:dyDescent="0.25">
      <c r="A50" s="7" t="s">
        <v>198</v>
      </c>
      <c r="B50" s="8" t="s">
        <v>199</v>
      </c>
      <c r="C50" s="9" t="s">
        <v>91</v>
      </c>
      <c r="D50" t="s">
        <v>100</v>
      </c>
      <c r="E50" s="9" t="s">
        <v>200</v>
      </c>
      <c r="F50" t="s">
        <v>201</v>
      </c>
      <c r="G50" s="9" t="s">
        <v>202</v>
      </c>
      <c r="H50" t="s">
        <v>201</v>
      </c>
      <c r="I50" s="9" t="s">
        <v>203</v>
      </c>
      <c r="J50" t="s">
        <v>201</v>
      </c>
      <c r="K50" s="10">
        <f>Cuestionario_CCL!K96</f>
        <v>132</v>
      </c>
    </row>
    <row r="51" spans="1:11" x14ac:dyDescent="0.25">
      <c r="A51" s="7" t="s">
        <v>204</v>
      </c>
      <c r="B51" s="8" t="s">
        <v>205</v>
      </c>
      <c r="C51" s="9" t="s">
        <v>91</v>
      </c>
      <c r="D51" t="s">
        <v>100</v>
      </c>
      <c r="E51" s="9" t="s">
        <v>206</v>
      </c>
      <c r="F51" t="s">
        <v>207</v>
      </c>
      <c r="G51" s="9" t="s">
        <v>208</v>
      </c>
      <c r="H51" t="s">
        <v>209</v>
      </c>
      <c r="I51" s="9" t="s">
        <v>210</v>
      </c>
      <c r="J51" t="s">
        <v>209</v>
      </c>
      <c r="K51" s="10">
        <f>Cuestionario_CCL!B106</f>
        <v>19</v>
      </c>
    </row>
    <row r="52" spans="1:11" x14ac:dyDescent="0.25">
      <c r="A52" s="7" t="s">
        <v>204</v>
      </c>
      <c r="B52" s="8" t="s">
        <v>205</v>
      </c>
      <c r="C52" s="9" t="s">
        <v>91</v>
      </c>
      <c r="D52" t="s">
        <v>100</v>
      </c>
      <c r="E52" s="9" t="s">
        <v>206</v>
      </c>
      <c r="F52" t="s">
        <v>207</v>
      </c>
      <c r="G52" s="9" t="s">
        <v>211</v>
      </c>
      <c r="H52" t="s">
        <v>415</v>
      </c>
      <c r="I52" s="9" t="s">
        <v>212</v>
      </c>
      <c r="J52" t="s">
        <v>415</v>
      </c>
      <c r="K52" s="10">
        <f>Cuestionario_CCL!B108</f>
        <v>14</v>
      </c>
    </row>
    <row r="53" spans="1:11" x14ac:dyDescent="0.25">
      <c r="A53" s="18" t="s">
        <v>204</v>
      </c>
      <c r="B53" s="19" t="s">
        <v>205</v>
      </c>
      <c r="C53" s="20" t="s">
        <v>91</v>
      </c>
      <c r="D53" s="3" t="s">
        <v>100</v>
      </c>
      <c r="E53" s="20" t="s">
        <v>206</v>
      </c>
      <c r="F53" s="3" t="s">
        <v>207</v>
      </c>
      <c r="G53" s="20" t="s">
        <v>417</v>
      </c>
      <c r="H53" s="3" t="s">
        <v>414</v>
      </c>
      <c r="I53" s="20" t="s">
        <v>418</v>
      </c>
      <c r="J53" s="3" t="s">
        <v>414</v>
      </c>
      <c r="K53" s="21">
        <f>Cuestionario_CCL!B109</f>
        <v>0</v>
      </c>
    </row>
    <row r="54" spans="1:11" s="3" customFormat="1" x14ac:dyDescent="0.25">
      <c r="A54" s="7" t="s">
        <v>213</v>
      </c>
      <c r="B54" s="8" t="s">
        <v>214</v>
      </c>
      <c r="C54" s="9" t="s">
        <v>91</v>
      </c>
      <c r="D54" t="s">
        <v>100</v>
      </c>
      <c r="E54" s="9" t="s">
        <v>215</v>
      </c>
      <c r="F54" t="s">
        <v>216</v>
      </c>
      <c r="G54" s="9" t="s">
        <v>217</v>
      </c>
      <c r="H54" t="s">
        <v>209</v>
      </c>
      <c r="I54" s="9" t="s">
        <v>218</v>
      </c>
      <c r="J54" t="s">
        <v>209</v>
      </c>
      <c r="K54" s="10">
        <f>Cuestionario_CCL!B119</f>
        <v>37</v>
      </c>
    </row>
    <row r="55" spans="1:11" x14ac:dyDescent="0.25">
      <c r="A55" s="7" t="s">
        <v>213</v>
      </c>
      <c r="B55" s="8" t="s">
        <v>214</v>
      </c>
      <c r="C55" s="9" t="s">
        <v>91</v>
      </c>
      <c r="D55" t="s">
        <v>100</v>
      </c>
      <c r="E55" s="9" t="s">
        <v>215</v>
      </c>
      <c r="F55" t="s">
        <v>216</v>
      </c>
      <c r="G55" s="9" t="s">
        <v>219</v>
      </c>
      <c r="H55" t="s">
        <v>220</v>
      </c>
      <c r="I55" s="9" t="s">
        <v>221</v>
      </c>
      <c r="J55" t="s">
        <v>220</v>
      </c>
      <c r="K55" s="10">
        <f>Cuestionario_CCL!B121</f>
        <v>47</v>
      </c>
    </row>
    <row r="56" spans="1:11" x14ac:dyDescent="0.25">
      <c r="A56" s="7" t="s">
        <v>222</v>
      </c>
      <c r="B56" s="8" t="s">
        <v>223</v>
      </c>
      <c r="C56" s="9" t="s">
        <v>91</v>
      </c>
      <c r="D56" t="s">
        <v>100</v>
      </c>
      <c r="E56" s="9" t="s">
        <v>224</v>
      </c>
      <c r="F56" t="s">
        <v>225</v>
      </c>
      <c r="G56" s="9" t="s">
        <v>226</v>
      </c>
      <c r="H56" t="s">
        <v>227</v>
      </c>
      <c r="I56" s="9" t="s">
        <v>228</v>
      </c>
      <c r="J56" t="s">
        <v>227</v>
      </c>
      <c r="K56" s="10">
        <f>Cuestionario_CCL!J119</f>
        <v>24</v>
      </c>
    </row>
    <row r="57" spans="1:11" x14ac:dyDescent="0.25">
      <c r="A57" s="7" t="s">
        <v>222</v>
      </c>
      <c r="B57" s="8" t="s">
        <v>223</v>
      </c>
      <c r="C57" s="9" t="s">
        <v>91</v>
      </c>
      <c r="D57" t="s">
        <v>100</v>
      </c>
      <c r="E57" s="9" t="s">
        <v>224</v>
      </c>
      <c r="F57" t="s">
        <v>225</v>
      </c>
      <c r="G57" s="9" t="s">
        <v>229</v>
      </c>
      <c r="H57" t="s">
        <v>230</v>
      </c>
      <c r="I57" s="9" t="s">
        <v>231</v>
      </c>
      <c r="J57" t="s">
        <v>230</v>
      </c>
      <c r="K57" s="10">
        <f>Cuestionario_CCL!J121</f>
        <v>13</v>
      </c>
    </row>
    <row r="58" spans="1:11" x14ac:dyDescent="0.25">
      <c r="A58" s="18" t="s">
        <v>222</v>
      </c>
      <c r="B58" s="19" t="s">
        <v>223</v>
      </c>
      <c r="C58" s="20" t="s">
        <v>91</v>
      </c>
      <c r="D58" s="3" t="s">
        <v>100</v>
      </c>
      <c r="E58" s="20" t="s">
        <v>224</v>
      </c>
      <c r="F58" s="3" t="s">
        <v>225</v>
      </c>
      <c r="G58" s="20" t="s">
        <v>232</v>
      </c>
      <c r="H58" s="3" t="s">
        <v>233</v>
      </c>
      <c r="I58" s="20" t="s">
        <v>234</v>
      </c>
      <c r="J58" s="3" t="s">
        <v>233</v>
      </c>
      <c r="K58" s="21">
        <f>Cuestionario_CCL!J123</f>
        <v>0</v>
      </c>
    </row>
    <row r="59" spans="1:11" s="3" customFormat="1" x14ac:dyDescent="0.25">
      <c r="A59" s="7" t="s">
        <v>222</v>
      </c>
      <c r="B59" s="8" t="s">
        <v>223</v>
      </c>
      <c r="C59" s="9" t="s">
        <v>91</v>
      </c>
      <c r="D59" t="s">
        <v>100</v>
      </c>
      <c r="E59" s="9" t="s">
        <v>224</v>
      </c>
      <c r="F59" t="s">
        <v>225</v>
      </c>
      <c r="G59" s="9" t="s">
        <v>235</v>
      </c>
      <c r="H59" t="s">
        <v>236</v>
      </c>
      <c r="I59" s="9" t="s">
        <v>237</v>
      </c>
      <c r="J59" t="s">
        <v>236</v>
      </c>
      <c r="K59" s="10">
        <f>Cuestionario_CCL!J125</f>
        <v>0</v>
      </c>
    </row>
    <row r="60" spans="1:11" x14ac:dyDescent="0.25">
      <c r="A60" s="7" t="s">
        <v>238</v>
      </c>
      <c r="B60" s="8" t="s">
        <v>239</v>
      </c>
      <c r="C60" s="9" t="s">
        <v>91</v>
      </c>
      <c r="D60" t="s">
        <v>100</v>
      </c>
      <c r="E60" s="9" t="s">
        <v>240</v>
      </c>
      <c r="F60" t="s">
        <v>241</v>
      </c>
      <c r="G60" s="9" t="s">
        <v>242</v>
      </c>
      <c r="H60" t="s">
        <v>209</v>
      </c>
      <c r="I60" s="9" t="s">
        <v>243</v>
      </c>
      <c r="J60" t="s">
        <v>209</v>
      </c>
      <c r="K60" s="10">
        <f>IF(ISERROR(AVERAGE(Tiempo_Promedio!B3:B5)),"",AVERAGE(Tiempo_Promedio!B3:B5))</f>
        <v>8.3333333333333339</v>
      </c>
    </row>
    <row r="61" spans="1:11" x14ac:dyDescent="0.25">
      <c r="A61" s="7" t="s">
        <v>238</v>
      </c>
      <c r="B61" s="8" t="s">
        <v>239</v>
      </c>
      <c r="C61" s="9" t="s">
        <v>91</v>
      </c>
      <c r="D61" t="s">
        <v>100</v>
      </c>
      <c r="E61" s="9" t="s">
        <v>240</v>
      </c>
      <c r="F61" t="s">
        <v>241</v>
      </c>
      <c r="G61" s="9" t="s">
        <v>244</v>
      </c>
      <c r="H61" t="s">
        <v>220</v>
      </c>
      <c r="I61" s="9" t="s">
        <v>245</v>
      </c>
      <c r="J61" t="s">
        <v>220</v>
      </c>
      <c r="K61" s="10">
        <f>IF(ISERROR(AVERAGE(Tiempo_Promedio!B7:B9)),"",AVERAGE(Tiempo_Promedio!B7:B9))</f>
        <v>1</v>
      </c>
    </row>
    <row r="62" spans="1:11" x14ac:dyDescent="0.25">
      <c r="A62" s="7" t="s">
        <v>238</v>
      </c>
      <c r="B62" s="8" t="s">
        <v>239</v>
      </c>
      <c r="C62" s="9" t="s">
        <v>91</v>
      </c>
      <c r="D62" t="s">
        <v>100</v>
      </c>
      <c r="E62" s="9" t="s">
        <v>246</v>
      </c>
      <c r="F62" t="s">
        <v>247</v>
      </c>
      <c r="G62" s="9" t="s">
        <v>248</v>
      </c>
      <c r="H62" t="s">
        <v>209</v>
      </c>
      <c r="I62" s="9" t="s">
        <v>249</v>
      </c>
      <c r="J62" t="s">
        <v>209</v>
      </c>
      <c r="K62" s="10">
        <f>IF(ISERROR(AVERAGE(Tiempo_Promedio!G3:G5)),"",AVERAGE(Tiempo_Promedio!G3:G5))</f>
        <v>41.333333333333336</v>
      </c>
    </row>
    <row r="63" spans="1:11" x14ac:dyDescent="0.25">
      <c r="A63" s="7" t="s">
        <v>238</v>
      </c>
      <c r="B63" s="8" t="s">
        <v>239</v>
      </c>
      <c r="C63" s="9" t="s">
        <v>91</v>
      </c>
      <c r="D63" t="s">
        <v>100</v>
      </c>
      <c r="E63" s="9" t="s">
        <v>246</v>
      </c>
      <c r="F63" t="s">
        <v>247</v>
      </c>
      <c r="G63" s="9" t="s">
        <v>250</v>
      </c>
      <c r="H63" t="s">
        <v>220</v>
      </c>
      <c r="I63" s="9" t="s">
        <v>251</v>
      </c>
      <c r="J63" t="s">
        <v>220</v>
      </c>
      <c r="K63" s="10">
        <f>IF(ISERROR(AVERAGE(Tiempo_Promedio!G7:G9)),"",AVERAGE(Tiempo_Promedio!G7:G9))</f>
        <v>1</v>
      </c>
    </row>
    <row r="64" spans="1:11" x14ac:dyDescent="0.25">
      <c r="A64" s="7" t="s">
        <v>252</v>
      </c>
      <c r="B64" s="8" t="s">
        <v>253</v>
      </c>
      <c r="C64" s="9" t="s">
        <v>91</v>
      </c>
      <c r="D64" t="s">
        <v>100</v>
      </c>
      <c r="E64" s="9" t="s">
        <v>254</v>
      </c>
      <c r="F64" t="s">
        <v>255</v>
      </c>
      <c r="G64" s="9" t="s">
        <v>256</v>
      </c>
      <c r="H64" t="s">
        <v>209</v>
      </c>
      <c r="I64" s="9" t="s">
        <v>257</v>
      </c>
      <c r="J64" t="s">
        <v>209</v>
      </c>
      <c r="K64" s="11">
        <f>Cuestionario_CCL!K182</f>
        <v>1199223.49</v>
      </c>
    </row>
    <row r="65" spans="1:11" x14ac:dyDescent="0.25">
      <c r="A65" s="7" t="s">
        <v>252</v>
      </c>
      <c r="B65" s="8" t="s">
        <v>253</v>
      </c>
      <c r="C65" s="9" t="s">
        <v>91</v>
      </c>
      <c r="D65" t="s">
        <v>100</v>
      </c>
      <c r="E65" s="9" t="s">
        <v>254</v>
      </c>
      <c r="F65" t="s">
        <v>255</v>
      </c>
      <c r="G65" s="9" t="s">
        <v>258</v>
      </c>
      <c r="H65" t="s">
        <v>259</v>
      </c>
      <c r="I65" s="9" t="s">
        <v>260</v>
      </c>
      <c r="J65" t="s">
        <v>259</v>
      </c>
      <c r="K65" s="11">
        <f>Cuestionario_CCL!K184</f>
        <v>18676932.649999999</v>
      </c>
    </row>
    <row r="66" spans="1:11" x14ac:dyDescent="0.25">
      <c r="A66" s="7" t="s">
        <v>261</v>
      </c>
      <c r="B66" s="8" t="s">
        <v>262</v>
      </c>
      <c r="C66" s="9" t="s">
        <v>91</v>
      </c>
      <c r="D66" t="s">
        <v>100</v>
      </c>
      <c r="E66" s="9" t="s">
        <v>263</v>
      </c>
      <c r="F66" t="s">
        <v>264</v>
      </c>
      <c r="G66" s="9" t="s">
        <v>265</v>
      </c>
      <c r="H66" t="s">
        <v>209</v>
      </c>
      <c r="I66" s="9" t="s">
        <v>266</v>
      </c>
      <c r="J66" t="s">
        <v>209</v>
      </c>
      <c r="K66" s="11">
        <f>Cuestionario_CCL!K186</f>
        <v>503643.46</v>
      </c>
    </row>
    <row r="67" spans="1:11" x14ac:dyDescent="0.25">
      <c r="A67" s="7" t="s">
        <v>261</v>
      </c>
      <c r="B67" s="8" t="s">
        <v>262</v>
      </c>
      <c r="C67" s="9" t="s">
        <v>91</v>
      </c>
      <c r="D67" t="s">
        <v>100</v>
      </c>
      <c r="E67" s="9" t="s">
        <v>263</v>
      </c>
      <c r="F67" t="s">
        <v>264</v>
      </c>
      <c r="G67" s="9" t="s">
        <v>267</v>
      </c>
      <c r="H67" t="s">
        <v>259</v>
      </c>
      <c r="I67" s="9" t="s">
        <v>268</v>
      </c>
      <c r="J67" t="s">
        <v>259</v>
      </c>
      <c r="K67" s="11">
        <f>Cuestionario_CCL!K188</f>
        <v>18676932.649999999</v>
      </c>
    </row>
    <row r="68" spans="1:11" x14ac:dyDescent="0.25">
      <c r="A68" s="7" t="s">
        <v>269</v>
      </c>
      <c r="B68" s="8" t="s">
        <v>270</v>
      </c>
      <c r="C68" s="9" t="s">
        <v>91</v>
      </c>
      <c r="D68" t="s">
        <v>100</v>
      </c>
      <c r="E68" s="9" t="s">
        <v>271</v>
      </c>
      <c r="F68" t="s">
        <v>272</v>
      </c>
      <c r="G68" s="9" t="s">
        <v>273</v>
      </c>
      <c r="H68" t="s">
        <v>272</v>
      </c>
      <c r="I68" s="9" t="s">
        <v>274</v>
      </c>
      <c r="J68" t="s">
        <v>272</v>
      </c>
      <c r="K68" s="10">
        <f>Cuestionario_CCL!K190</f>
        <v>54</v>
      </c>
    </row>
    <row r="69" spans="1:11" x14ac:dyDescent="0.25">
      <c r="A69" s="7" t="s">
        <v>275</v>
      </c>
      <c r="B69" s="8" t="s">
        <v>276</v>
      </c>
      <c r="C69" s="9" t="s">
        <v>91</v>
      </c>
      <c r="D69" t="s">
        <v>100</v>
      </c>
      <c r="E69" s="9" t="s">
        <v>277</v>
      </c>
      <c r="F69" t="s">
        <v>278</v>
      </c>
      <c r="G69" s="9" t="s">
        <v>279</v>
      </c>
      <c r="H69" t="s">
        <v>278</v>
      </c>
      <c r="I69" s="9" t="s">
        <v>280</v>
      </c>
      <c r="J69" t="s">
        <v>278</v>
      </c>
      <c r="K69" s="10">
        <f>Cuestionario_CCL!K192</f>
        <v>6</v>
      </c>
    </row>
    <row r="70" spans="1:11" x14ac:dyDescent="0.25">
      <c r="A70" s="7" t="s">
        <v>281</v>
      </c>
      <c r="B70" s="8" t="s">
        <v>282</v>
      </c>
      <c r="C70" s="9" t="s">
        <v>98</v>
      </c>
      <c r="D70" t="s">
        <v>283</v>
      </c>
      <c r="E70" s="9" t="s">
        <v>284</v>
      </c>
      <c r="F70" t="s">
        <v>102</v>
      </c>
      <c r="G70" s="9" t="s">
        <v>285</v>
      </c>
      <c r="H70" t="s">
        <v>102</v>
      </c>
      <c r="I70" s="9" t="s">
        <v>286</v>
      </c>
      <c r="J70" t="s">
        <v>102</v>
      </c>
      <c r="K70" s="10">
        <f>Cuestionario_CCL!E200</f>
        <v>0</v>
      </c>
    </row>
    <row r="71" spans="1:11" x14ac:dyDescent="0.25">
      <c r="A71" s="7" t="s">
        <v>287</v>
      </c>
      <c r="B71" s="8" t="s">
        <v>288</v>
      </c>
      <c r="C71" s="9" t="s">
        <v>98</v>
      </c>
      <c r="D71" t="s">
        <v>283</v>
      </c>
      <c r="E71" s="9" t="s">
        <v>289</v>
      </c>
      <c r="F71" t="s">
        <v>108</v>
      </c>
      <c r="G71" s="9" t="s">
        <v>290</v>
      </c>
      <c r="H71" t="s">
        <v>291</v>
      </c>
      <c r="I71" s="9" t="s">
        <v>292</v>
      </c>
      <c r="J71" t="s">
        <v>291</v>
      </c>
      <c r="K71" s="10">
        <f>Cuestionario_CCL!B206</f>
        <v>0</v>
      </c>
    </row>
    <row r="72" spans="1:11" x14ac:dyDescent="0.25">
      <c r="A72" s="7" t="s">
        <v>287</v>
      </c>
      <c r="B72" s="8" t="s">
        <v>288</v>
      </c>
      <c r="C72" s="9" t="s">
        <v>98</v>
      </c>
      <c r="D72" t="s">
        <v>283</v>
      </c>
      <c r="E72" s="9" t="s">
        <v>289</v>
      </c>
      <c r="F72" t="s">
        <v>108</v>
      </c>
      <c r="G72" s="9" t="s">
        <v>293</v>
      </c>
      <c r="H72" t="s">
        <v>294</v>
      </c>
      <c r="I72" s="9" t="s">
        <v>295</v>
      </c>
      <c r="J72" t="s">
        <v>294</v>
      </c>
      <c r="K72" s="10">
        <f>Cuestionario_CCL!B208</f>
        <v>0</v>
      </c>
    </row>
    <row r="73" spans="1:11" x14ac:dyDescent="0.25">
      <c r="A73" s="7" t="s">
        <v>296</v>
      </c>
      <c r="B73" s="8" t="s">
        <v>297</v>
      </c>
      <c r="C73" s="9" t="s">
        <v>98</v>
      </c>
      <c r="D73" t="s">
        <v>283</v>
      </c>
      <c r="E73" s="9" t="s">
        <v>298</v>
      </c>
      <c r="F73" t="s">
        <v>140</v>
      </c>
      <c r="G73" s="9" t="s">
        <v>299</v>
      </c>
      <c r="H73" t="s">
        <v>291</v>
      </c>
      <c r="I73" s="9" t="s">
        <v>300</v>
      </c>
      <c r="J73" t="s">
        <v>291</v>
      </c>
      <c r="K73" s="10">
        <f>Cuestionario_CCL!J206</f>
        <v>0</v>
      </c>
    </row>
    <row r="74" spans="1:11" x14ac:dyDescent="0.25">
      <c r="A74" s="7" t="s">
        <v>296</v>
      </c>
      <c r="B74" s="8" t="s">
        <v>297</v>
      </c>
      <c r="C74" s="9" t="s">
        <v>98</v>
      </c>
      <c r="D74" t="s">
        <v>283</v>
      </c>
      <c r="E74" s="9" t="s">
        <v>298</v>
      </c>
      <c r="F74" t="s">
        <v>140</v>
      </c>
      <c r="G74" s="9" t="s">
        <v>301</v>
      </c>
      <c r="H74" t="s">
        <v>294</v>
      </c>
      <c r="I74" s="9" t="s">
        <v>302</v>
      </c>
      <c r="J74" t="s">
        <v>294</v>
      </c>
      <c r="K74" s="10">
        <f>Cuestionario_CCL!J208</f>
        <v>0</v>
      </c>
    </row>
    <row r="75" spans="1:11" x14ac:dyDescent="0.25">
      <c r="A75" s="7" t="s">
        <v>303</v>
      </c>
      <c r="B75" s="8" t="s">
        <v>304</v>
      </c>
      <c r="C75" s="9" t="s">
        <v>98</v>
      </c>
      <c r="D75" t="s">
        <v>283</v>
      </c>
      <c r="E75" s="9" t="s">
        <v>305</v>
      </c>
      <c r="F75" t="s">
        <v>165</v>
      </c>
      <c r="G75" s="9" t="s">
        <v>306</v>
      </c>
      <c r="H75" t="s">
        <v>55</v>
      </c>
      <c r="I75" s="9" t="s">
        <v>307</v>
      </c>
      <c r="J75" t="s">
        <v>291</v>
      </c>
      <c r="K75" s="10">
        <f>Cuestionario_CCL!B219</f>
        <v>0</v>
      </c>
    </row>
    <row r="76" spans="1:11" x14ac:dyDescent="0.25">
      <c r="A76" s="7" t="s">
        <v>303</v>
      </c>
      <c r="B76" s="8" t="s">
        <v>304</v>
      </c>
      <c r="C76" s="9" t="s">
        <v>98</v>
      </c>
      <c r="D76" t="s">
        <v>283</v>
      </c>
      <c r="E76" s="9" t="s">
        <v>305</v>
      </c>
      <c r="F76" t="s">
        <v>165</v>
      </c>
      <c r="G76" s="9" t="s">
        <v>306</v>
      </c>
      <c r="H76" t="s">
        <v>55</v>
      </c>
      <c r="I76" s="9" t="s">
        <v>308</v>
      </c>
      <c r="J76" t="s">
        <v>294</v>
      </c>
      <c r="K76" s="10">
        <f>Cuestionario_CCL!B221</f>
        <v>0</v>
      </c>
    </row>
    <row r="77" spans="1:11" x14ac:dyDescent="0.25">
      <c r="A77" s="7" t="s">
        <v>303</v>
      </c>
      <c r="B77" s="8" t="s">
        <v>304</v>
      </c>
      <c r="C77" s="9" t="s">
        <v>98</v>
      </c>
      <c r="D77" t="s">
        <v>283</v>
      </c>
      <c r="E77" s="9" t="s">
        <v>305</v>
      </c>
      <c r="F77" t="s">
        <v>165</v>
      </c>
      <c r="G77" s="9" t="s">
        <v>309</v>
      </c>
      <c r="H77" t="s">
        <v>56</v>
      </c>
      <c r="I77" s="9" t="s">
        <v>310</v>
      </c>
      <c r="J77" t="s">
        <v>291</v>
      </c>
      <c r="K77" s="10">
        <f>Cuestionario_CCL!B230</f>
        <v>0</v>
      </c>
    </row>
    <row r="78" spans="1:11" x14ac:dyDescent="0.25">
      <c r="A78" s="7" t="s">
        <v>303</v>
      </c>
      <c r="B78" s="8" t="s">
        <v>304</v>
      </c>
      <c r="C78" s="9" t="s">
        <v>98</v>
      </c>
      <c r="D78" t="s">
        <v>283</v>
      </c>
      <c r="E78" s="9" t="s">
        <v>305</v>
      </c>
      <c r="F78" t="s">
        <v>165</v>
      </c>
      <c r="G78" s="9" t="s">
        <v>309</v>
      </c>
      <c r="H78" t="s">
        <v>56</v>
      </c>
      <c r="I78" s="9" t="s">
        <v>311</v>
      </c>
      <c r="J78" t="s">
        <v>294</v>
      </c>
      <c r="K78" s="10">
        <f>Cuestionario_CCL!B232</f>
        <v>0</v>
      </c>
    </row>
    <row r="79" spans="1:11" x14ac:dyDescent="0.25">
      <c r="A79" s="7" t="s">
        <v>312</v>
      </c>
      <c r="B79" s="8" t="s">
        <v>313</v>
      </c>
      <c r="C79" s="9" t="s">
        <v>98</v>
      </c>
      <c r="D79" t="s">
        <v>283</v>
      </c>
      <c r="E79" s="9" t="s">
        <v>314</v>
      </c>
      <c r="F79" t="s">
        <v>195</v>
      </c>
      <c r="G79" s="9" t="s">
        <v>315</v>
      </c>
      <c r="H79" t="s">
        <v>291</v>
      </c>
      <c r="I79" s="9" t="s">
        <v>316</v>
      </c>
      <c r="J79" t="s">
        <v>291</v>
      </c>
      <c r="K79" s="10">
        <f>Cuestionario_CCL!J217</f>
        <v>0</v>
      </c>
    </row>
    <row r="80" spans="1:11" x14ac:dyDescent="0.25">
      <c r="A80" s="7" t="s">
        <v>312</v>
      </c>
      <c r="B80" s="8" t="s">
        <v>313</v>
      </c>
      <c r="C80" s="9" t="s">
        <v>98</v>
      </c>
      <c r="D80" t="s">
        <v>283</v>
      </c>
      <c r="E80" s="9" t="s">
        <v>314</v>
      </c>
      <c r="F80" t="s">
        <v>195</v>
      </c>
      <c r="G80" s="9" t="s">
        <v>317</v>
      </c>
      <c r="H80" t="s">
        <v>294</v>
      </c>
      <c r="I80" s="9" t="s">
        <v>318</v>
      </c>
      <c r="J80" t="s">
        <v>294</v>
      </c>
      <c r="K80" s="10">
        <f>Cuestionario_CCL!J219</f>
        <v>2</v>
      </c>
    </row>
    <row r="81" spans="1:11" x14ac:dyDescent="0.25">
      <c r="A81" s="7" t="s">
        <v>319</v>
      </c>
      <c r="B81" s="8" t="s">
        <v>320</v>
      </c>
      <c r="C81" s="9" t="s">
        <v>98</v>
      </c>
      <c r="D81" t="s">
        <v>283</v>
      </c>
      <c r="E81" s="9" t="s">
        <v>321</v>
      </c>
      <c r="F81" t="s">
        <v>189</v>
      </c>
      <c r="G81" s="9" t="s">
        <v>322</v>
      </c>
      <c r="H81" t="s">
        <v>291</v>
      </c>
      <c r="I81" s="9" t="s">
        <v>323</v>
      </c>
      <c r="J81" t="s">
        <v>291</v>
      </c>
      <c r="K81" s="10">
        <f>Cuestionario_CCL!B241</f>
        <v>0</v>
      </c>
    </row>
    <row r="82" spans="1:11" x14ac:dyDescent="0.25">
      <c r="A82" s="7" t="s">
        <v>319</v>
      </c>
      <c r="B82" s="8" t="s">
        <v>320</v>
      </c>
      <c r="C82" s="9" t="s">
        <v>98</v>
      </c>
      <c r="D82" t="s">
        <v>283</v>
      </c>
      <c r="E82" s="9" t="s">
        <v>321</v>
      </c>
      <c r="F82" t="s">
        <v>189</v>
      </c>
      <c r="G82" s="9" t="s">
        <v>324</v>
      </c>
      <c r="H82" t="s">
        <v>294</v>
      </c>
      <c r="I82" s="9" t="s">
        <v>325</v>
      </c>
      <c r="J82" t="s">
        <v>294</v>
      </c>
      <c r="K82" s="10">
        <f>Cuestionario_CCL!B243</f>
        <v>0</v>
      </c>
    </row>
    <row r="83" spans="1:11" x14ac:dyDescent="0.25">
      <c r="A83" s="7" t="s">
        <v>326</v>
      </c>
      <c r="B83" s="8" t="s">
        <v>327</v>
      </c>
      <c r="C83" s="9" t="s">
        <v>98</v>
      </c>
      <c r="D83" t="s">
        <v>283</v>
      </c>
      <c r="E83" s="9" t="s">
        <v>328</v>
      </c>
      <c r="F83" t="s">
        <v>329</v>
      </c>
      <c r="G83" s="9" t="s">
        <v>330</v>
      </c>
      <c r="H83" t="s">
        <v>291</v>
      </c>
      <c r="I83" s="9" t="s">
        <v>331</v>
      </c>
      <c r="J83" t="s">
        <v>291</v>
      </c>
      <c r="K83" s="10">
        <f>Cuestionario_CCL!J241</f>
        <v>0</v>
      </c>
    </row>
    <row r="84" spans="1:11" x14ac:dyDescent="0.25">
      <c r="A84" s="7" t="s">
        <v>326</v>
      </c>
      <c r="B84" s="8" t="s">
        <v>327</v>
      </c>
      <c r="C84" s="9" t="s">
        <v>98</v>
      </c>
      <c r="D84" t="s">
        <v>283</v>
      </c>
      <c r="E84" s="9" t="s">
        <v>328</v>
      </c>
      <c r="F84" t="s">
        <v>329</v>
      </c>
      <c r="G84" s="9" t="s">
        <v>332</v>
      </c>
      <c r="H84" t="s">
        <v>294</v>
      </c>
      <c r="I84" s="9" t="s">
        <v>333</v>
      </c>
      <c r="J84" t="s">
        <v>294</v>
      </c>
      <c r="K84" s="10">
        <f>Cuestionario_CCL!J243</f>
        <v>2</v>
      </c>
    </row>
    <row r="85" spans="1:11" x14ac:dyDescent="0.25">
      <c r="A85" s="7" t="s">
        <v>334</v>
      </c>
      <c r="B85" s="8" t="s">
        <v>335</v>
      </c>
      <c r="C85" s="9" t="s">
        <v>98</v>
      </c>
      <c r="D85" t="s">
        <v>283</v>
      </c>
      <c r="E85" s="9" t="s">
        <v>336</v>
      </c>
      <c r="F85" t="s">
        <v>207</v>
      </c>
      <c r="G85" s="9" t="s">
        <v>337</v>
      </c>
      <c r="H85" t="s">
        <v>291</v>
      </c>
      <c r="I85" s="9" t="s">
        <v>338</v>
      </c>
      <c r="J85" t="s">
        <v>291</v>
      </c>
      <c r="K85" s="10">
        <f>Cuestionario_CCL!B252</f>
        <v>0</v>
      </c>
    </row>
    <row r="86" spans="1:11" x14ac:dyDescent="0.25">
      <c r="A86" s="7" t="s">
        <v>334</v>
      </c>
      <c r="B86" s="8" t="s">
        <v>335</v>
      </c>
      <c r="C86" s="9" t="s">
        <v>98</v>
      </c>
      <c r="D86" t="s">
        <v>283</v>
      </c>
      <c r="E86" s="9" t="s">
        <v>336</v>
      </c>
      <c r="F86" t="s">
        <v>207</v>
      </c>
      <c r="G86" s="9" t="s">
        <v>339</v>
      </c>
      <c r="H86" t="s">
        <v>294</v>
      </c>
      <c r="I86" s="9" t="s">
        <v>340</v>
      </c>
      <c r="J86" t="s">
        <v>294</v>
      </c>
      <c r="K86" s="10">
        <f>Cuestionario_CCL!B254</f>
        <v>0</v>
      </c>
    </row>
    <row r="87" spans="1:11" x14ac:dyDescent="0.25">
      <c r="A87" s="7" t="s">
        <v>341</v>
      </c>
      <c r="B87" s="8" t="s">
        <v>342</v>
      </c>
      <c r="C87" s="9" t="s">
        <v>98</v>
      </c>
      <c r="D87" t="s">
        <v>283</v>
      </c>
      <c r="E87" s="9" t="s">
        <v>343</v>
      </c>
      <c r="F87" t="s">
        <v>344</v>
      </c>
      <c r="G87" s="9" t="s">
        <v>345</v>
      </c>
      <c r="H87" t="s">
        <v>108</v>
      </c>
      <c r="I87" s="9" t="s">
        <v>346</v>
      </c>
      <c r="J87" t="s">
        <v>108</v>
      </c>
      <c r="K87" s="10">
        <f>Cuestionario_CCL!B265</f>
        <v>0</v>
      </c>
    </row>
    <row r="88" spans="1:11" x14ac:dyDescent="0.25">
      <c r="A88" s="7" t="s">
        <v>341</v>
      </c>
      <c r="B88" s="8" t="s">
        <v>342</v>
      </c>
      <c r="C88" s="9" t="s">
        <v>98</v>
      </c>
      <c r="D88" t="s">
        <v>283</v>
      </c>
      <c r="E88" s="9" t="s">
        <v>343</v>
      </c>
      <c r="F88" t="s">
        <v>344</v>
      </c>
      <c r="G88" s="9" t="s">
        <v>347</v>
      </c>
      <c r="H88" t="s">
        <v>165</v>
      </c>
      <c r="I88" s="9" t="s">
        <v>348</v>
      </c>
      <c r="J88" t="s">
        <v>165</v>
      </c>
      <c r="K88" s="10">
        <f>Cuestionario_CCL!B267</f>
        <v>0</v>
      </c>
    </row>
    <row r="89" spans="1:11" x14ac:dyDescent="0.25">
      <c r="A89" s="7" t="s">
        <v>341</v>
      </c>
      <c r="B89" s="8" t="s">
        <v>342</v>
      </c>
      <c r="C89" s="9" t="s">
        <v>98</v>
      </c>
      <c r="D89" t="s">
        <v>283</v>
      </c>
      <c r="E89" s="9" t="s">
        <v>343</v>
      </c>
      <c r="F89" t="s">
        <v>344</v>
      </c>
      <c r="G89" s="9" t="s">
        <v>349</v>
      </c>
      <c r="H89" t="s">
        <v>140</v>
      </c>
      <c r="I89" s="9" t="s">
        <v>350</v>
      </c>
      <c r="J89" t="s">
        <v>140</v>
      </c>
      <c r="K89" s="10">
        <f>Cuestionario_CCL!B269</f>
        <v>0</v>
      </c>
    </row>
    <row r="90" spans="1:11" x14ac:dyDescent="0.25">
      <c r="A90" s="7" t="s">
        <v>341</v>
      </c>
      <c r="B90" s="8" t="s">
        <v>342</v>
      </c>
      <c r="C90" s="9" t="s">
        <v>98</v>
      </c>
      <c r="D90" t="s">
        <v>283</v>
      </c>
      <c r="E90" s="9" t="s">
        <v>343</v>
      </c>
      <c r="F90" t="s">
        <v>344</v>
      </c>
      <c r="G90" s="9" t="s">
        <v>351</v>
      </c>
      <c r="H90" t="s">
        <v>352</v>
      </c>
      <c r="I90" s="9" t="s">
        <v>353</v>
      </c>
      <c r="J90" t="s">
        <v>352</v>
      </c>
      <c r="K90" s="10">
        <f>Cuestionario_CCL!B271</f>
        <v>0</v>
      </c>
    </row>
    <row r="91" spans="1:11" x14ac:dyDescent="0.25">
      <c r="A91" s="7" t="s">
        <v>341</v>
      </c>
      <c r="B91" s="8" t="s">
        <v>342</v>
      </c>
      <c r="C91" s="9" t="s">
        <v>98</v>
      </c>
      <c r="D91" t="s">
        <v>283</v>
      </c>
      <c r="E91" s="9" t="s">
        <v>343</v>
      </c>
      <c r="F91" t="s">
        <v>344</v>
      </c>
      <c r="G91" s="9" t="s">
        <v>354</v>
      </c>
      <c r="H91" t="s">
        <v>189</v>
      </c>
      <c r="I91" s="9" t="s">
        <v>355</v>
      </c>
      <c r="J91" t="s">
        <v>189</v>
      </c>
      <c r="K91"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64</v>
      </c>
      <c r="B1" s="7" t="s">
        <v>65</v>
      </c>
      <c r="C1" s="7" t="s">
        <v>66</v>
      </c>
      <c r="D1" s="12" t="s">
        <v>67</v>
      </c>
      <c r="E1" s="7" t="s">
        <v>68</v>
      </c>
      <c r="F1" s="12" t="s">
        <v>69</v>
      </c>
      <c r="G1" s="7" t="s">
        <v>356</v>
      </c>
      <c r="H1" s="12" t="s">
        <v>357</v>
      </c>
      <c r="I1" s="12" t="s">
        <v>74</v>
      </c>
      <c r="J1" s="15" t="s">
        <v>358</v>
      </c>
    </row>
    <row r="2" spans="1:10" x14ac:dyDescent="0.25">
      <c r="A2" s="9" t="s">
        <v>359</v>
      </c>
      <c r="B2" s="9" t="s">
        <v>360</v>
      </c>
      <c r="C2" s="9" t="s">
        <v>91</v>
      </c>
      <c r="D2" t="s">
        <v>100</v>
      </c>
      <c r="E2" s="9" t="s">
        <v>361</v>
      </c>
      <c r="F2" t="s">
        <v>209</v>
      </c>
      <c r="G2" s="9" t="s">
        <v>362</v>
      </c>
      <c r="H2" t="s">
        <v>580</v>
      </c>
      <c r="I2" s="16">
        <f>Cuestionario_CCL!B140</f>
        <v>0</v>
      </c>
      <c r="J2" s="17">
        <f>Cuestionario_CCL!C140</f>
        <v>0</v>
      </c>
    </row>
    <row r="3" spans="1:10" x14ac:dyDescent="0.25">
      <c r="A3" s="9" t="s">
        <v>359</v>
      </c>
      <c r="B3" s="9" t="s">
        <v>360</v>
      </c>
      <c r="C3" s="9" t="s">
        <v>91</v>
      </c>
      <c r="D3" t="s">
        <v>100</v>
      </c>
      <c r="E3" s="9" t="s">
        <v>361</v>
      </c>
      <c r="F3" t="s">
        <v>209</v>
      </c>
      <c r="G3" s="9" t="s">
        <v>363</v>
      </c>
      <c r="H3" t="s">
        <v>43</v>
      </c>
      <c r="I3" s="16">
        <f>Cuestionario_CCL!B141</f>
        <v>2</v>
      </c>
      <c r="J3" s="17">
        <f>Cuestionario_CCL!C141</f>
        <v>5.4054054054054057E-2</v>
      </c>
    </row>
    <row r="4" spans="1:10" x14ac:dyDescent="0.25">
      <c r="A4" s="9" t="s">
        <v>359</v>
      </c>
      <c r="B4" s="9" t="s">
        <v>360</v>
      </c>
      <c r="C4" s="9" t="s">
        <v>91</v>
      </c>
      <c r="D4" t="s">
        <v>100</v>
      </c>
      <c r="E4" s="9" t="s">
        <v>361</v>
      </c>
      <c r="F4" t="s">
        <v>209</v>
      </c>
      <c r="G4" s="9" t="s">
        <v>364</v>
      </c>
      <c r="H4" t="s">
        <v>44</v>
      </c>
      <c r="I4" s="16">
        <f>Cuestionario_CCL!B142</f>
        <v>24</v>
      </c>
      <c r="J4" s="17">
        <f>Cuestionario_CCL!C142</f>
        <v>0.64864864864864868</v>
      </c>
    </row>
    <row r="5" spans="1:10" x14ac:dyDescent="0.25">
      <c r="A5" s="9" t="s">
        <v>359</v>
      </c>
      <c r="B5" s="9" t="s">
        <v>360</v>
      </c>
      <c r="C5" s="9" t="s">
        <v>91</v>
      </c>
      <c r="D5" t="s">
        <v>100</v>
      </c>
      <c r="E5" s="9" t="s">
        <v>361</v>
      </c>
      <c r="F5" t="s">
        <v>209</v>
      </c>
      <c r="G5" s="9" t="s">
        <v>365</v>
      </c>
      <c r="H5" t="s">
        <v>45</v>
      </c>
      <c r="I5" s="16">
        <f>Cuestionario_CCL!B143</f>
        <v>7</v>
      </c>
      <c r="J5" s="17">
        <f>Cuestionario_CCL!C143</f>
        <v>0.1891891891891892</v>
      </c>
    </row>
    <row r="6" spans="1:10" x14ac:dyDescent="0.25">
      <c r="A6" s="9" t="s">
        <v>359</v>
      </c>
      <c r="B6" s="9" t="s">
        <v>360</v>
      </c>
      <c r="C6" s="9" t="s">
        <v>91</v>
      </c>
      <c r="D6" t="s">
        <v>100</v>
      </c>
      <c r="E6" s="9" t="s">
        <v>361</v>
      </c>
      <c r="F6" t="s">
        <v>209</v>
      </c>
      <c r="G6" s="9" t="s">
        <v>366</v>
      </c>
      <c r="H6" t="s">
        <v>46</v>
      </c>
      <c r="I6" s="16">
        <f>Cuestionario_CCL!B144</f>
        <v>4</v>
      </c>
      <c r="J6" s="17">
        <f>Cuestionario_CCL!C144</f>
        <v>0.10810810810810811</v>
      </c>
    </row>
    <row r="7" spans="1:10" x14ac:dyDescent="0.25">
      <c r="A7" s="9" t="s">
        <v>359</v>
      </c>
      <c r="B7" s="9" t="s">
        <v>360</v>
      </c>
      <c r="C7" s="9" t="s">
        <v>91</v>
      </c>
      <c r="D7" t="s">
        <v>100</v>
      </c>
      <c r="E7" s="9" t="s">
        <v>361</v>
      </c>
      <c r="F7" t="s">
        <v>209</v>
      </c>
      <c r="G7" s="9" t="s">
        <v>367</v>
      </c>
      <c r="H7" t="s">
        <v>581</v>
      </c>
      <c r="I7" s="16">
        <f>Cuestionario_CCL!B145</f>
        <v>0</v>
      </c>
      <c r="J7" s="17">
        <f>Cuestionario_CCL!C145</f>
        <v>0</v>
      </c>
    </row>
    <row r="8" spans="1:10" x14ac:dyDescent="0.25">
      <c r="A8" s="9" t="s">
        <v>359</v>
      </c>
      <c r="B8" s="9" t="s">
        <v>360</v>
      </c>
      <c r="C8" s="9" t="s">
        <v>91</v>
      </c>
      <c r="D8" t="s">
        <v>100</v>
      </c>
      <c r="E8" s="9" t="s">
        <v>368</v>
      </c>
      <c r="F8" t="s">
        <v>220</v>
      </c>
      <c r="G8" s="9" t="s">
        <v>369</v>
      </c>
      <c r="H8" t="s">
        <v>580</v>
      </c>
      <c r="I8" s="16">
        <f>Cuestionario_CCL!B161</f>
        <v>47</v>
      </c>
      <c r="J8" s="17">
        <f>Cuestionario_CCL!C161</f>
        <v>1</v>
      </c>
    </row>
    <row r="9" spans="1:10" x14ac:dyDescent="0.25">
      <c r="A9" s="9" t="s">
        <v>359</v>
      </c>
      <c r="B9" s="9" t="s">
        <v>360</v>
      </c>
      <c r="C9" s="9" t="s">
        <v>91</v>
      </c>
      <c r="D9" t="s">
        <v>100</v>
      </c>
      <c r="E9" s="9" t="s">
        <v>368</v>
      </c>
      <c r="F9" t="s">
        <v>220</v>
      </c>
      <c r="G9" s="9" t="s">
        <v>370</v>
      </c>
      <c r="H9" t="s">
        <v>43</v>
      </c>
      <c r="I9" s="16">
        <f>Cuestionario_CCL!B162</f>
        <v>0</v>
      </c>
      <c r="J9" s="17">
        <f>Cuestionario_CCL!C162</f>
        <v>0</v>
      </c>
    </row>
    <row r="10" spans="1:10" x14ac:dyDescent="0.25">
      <c r="A10" s="9" t="s">
        <v>359</v>
      </c>
      <c r="B10" s="9" t="s">
        <v>360</v>
      </c>
      <c r="C10" s="9" t="s">
        <v>91</v>
      </c>
      <c r="D10" t="s">
        <v>100</v>
      </c>
      <c r="E10" s="9" t="s">
        <v>368</v>
      </c>
      <c r="F10" t="s">
        <v>220</v>
      </c>
      <c r="G10" s="9" t="s">
        <v>371</v>
      </c>
      <c r="H10" t="s">
        <v>44</v>
      </c>
      <c r="I10" s="16">
        <f>Cuestionario_CCL!B163</f>
        <v>0</v>
      </c>
      <c r="J10" s="17">
        <f>Cuestionario_CCL!C163</f>
        <v>0</v>
      </c>
    </row>
    <row r="11" spans="1:10" x14ac:dyDescent="0.25">
      <c r="A11" s="9" t="s">
        <v>359</v>
      </c>
      <c r="B11" s="9" t="s">
        <v>360</v>
      </c>
      <c r="C11" s="9" t="s">
        <v>91</v>
      </c>
      <c r="D11" t="s">
        <v>100</v>
      </c>
      <c r="E11" s="9" t="s">
        <v>368</v>
      </c>
      <c r="F11" t="s">
        <v>220</v>
      </c>
      <c r="G11" s="9" t="s">
        <v>372</v>
      </c>
      <c r="H11" t="s">
        <v>45</v>
      </c>
      <c r="I11" s="16">
        <f>Cuestionario_CCL!B164</f>
        <v>0</v>
      </c>
      <c r="J11" s="17">
        <f>Cuestionario_CCL!C164</f>
        <v>0</v>
      </c>
    </row>
    <row r="12" spans="1:10" x14ac:dyDescent="0.25">
      <c r="A12" s="9" t="s">
        <v>359</v>
      </c>
      <c r="B12" s="9" t="s">
        <v>360</v>
      </c>
      <c r="C12" s="9" t="s">
        <v>91</v>
      </c>
      <c r="D12" t="s">
        <v>100</v>
      </c>
      <c r="E12" s="9" t="s">
        <v>368</v>
      </c>
      <c r="F12" t="s">
        <v>220</v>
      </c>
      <c r="G12" s="9" t="s">
        <v>373</v>
      </c>
      <c r="H12" t="s">
        <v>46</v>
      </c>
      <c r="I12" s="16">
        <f>Cuestionario_CCL!B165</f>
        <v>0</v>
      </c>
      <c r="J12" s="17">
        <f>Cuestionario_CCL!C165</f>
        <v>0</v>
      </c>
    </row>
    <row r="13" spans="1:10" x14ac:dyDescent="0.25">
      <c r="A13" s="9" t="s">
        <v>359</v>
      </c>
      <c r="B13" s="9" t="s">
        <v>360</v>
      </c>
      <c r="C13" s="9" t="s">
        <v>91</v>
      </c>
      <c r="D13" t="s">
        <v>100</v>
      </c>
      <c r="E13" s="9" t="s">
        <v>368</v>
      </c>
      <c r="F13" t="s">
        <v>220</v>
      </c>
      <c r="G13" s="9" t="s">
        <v>374</v>
      </c>
      <c r="H13" t="s">
        <v>581</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375</v>
      </c>
      <c r="F1" s="1" t="s">
        <v>376</v>
      </c>
    </row>
    <row r="3" spans="1:7" ht="15" customHeight="1" x14ac:dyDescent="0.25">
      <c r="A3" s="5" t="s">
        <v>209</v>
      </c>
      <c r="B3" s="6">
        <f>IF(ISBLANK(Cuestionario_CCL!J140),"",Cuestionario_CCL!J140)</f>
        <v>7</v>
      </c>
      <c r="F3" s="5" t="s">
        <v>209</v>
      </c>
      <c r="G3" s="6">
        <f>IF(ISBLANK(Cuestionario_CCL!J144),"",Cuestionario_CCL!J144)</f>
        <v>43</v>
      </c>
    </row>
    <row r="4" spans="1:7" ht="15" customHeight="1" x14ac:dyDescent="0.25">
      <c r="A4" s="5" t="s">
        <v>209</v>
      </c>
      <c r="B4" s="6">
        <f>IF(ISBLANK(Cuestionario_CCL!J141),"",Cuestionario_CCL!J141)</f>
        <v>7</v>
      </c>
      <c r="F4" s="5" t="s">
        <v>209</v>
      </c>
      <c r="G4" s="6">
        <f>IF(ISBLANK(Cuestionario_CCL!J145),"",Cuestionario_CCL!J145)</f>
        <v>42</v>
      </c>
    </row>
    <row r="5" spans="1:7" ht="15" customHeight="1" x14ac:dyDescent="0.25">
      <c r="A5" s="5" t="s">
        <v>209</v>
      </c>
      <c r="B5" s="6">
        <f>IF(ISBLANK(Cuestionario_CCL!J142),"",Cuestionario_CCL!J142)</f>
        <v>11</v>
      </c>
      <c r="F5" s="5" t="s">
        <v>209</v>
      </c>
      <c r="G5" s="6">
        <f>IF(ISBLANK(Cuestionario_CCL!J146),"",Cuestionario_CCL!J146)</f>
        <v>39</v>
      </c>
    </row>
    <row r="6" spans="1:7" ht="15" customHeight="1" x14ac:dyDescent="0.25">
      <c r="G6" s="2"/>
    </row>
    <row r="7" spans="1:7" ht="15" customHeight="1" x14ac:dyDescent="0.25">
      <c r="A7" s="5" t="s">
        <v>220</v>
      </c>
      <c r="B7" s="6">
        <f>IF(ISBLANK(Cuestionario_CCL!J161),"",Cuestionario_CCL!J161)</f>
        <v>1</v>
      </c>
      <c r="F7" s="5" t="s">
        <v>220</v>
      </c>
      <c r="G7" s="6">
        <f>IF(ISBLANK(Cuestionario_CCL!J165),"",Cuestionario_CCL!J165)</f>
        <v>1</v>
      </c>
    </row>
    <row r="8" spans="1:7" ht="15" customHeight="1" x14ac:dyDescent="0.25">
      <c r="A8" s="5" t="s">
        <v>220</v>
      </c>
      <c r="B8" s="6">
        <f>IF(ISBLANK(Cuestionario_CCL!J162),"",Cuestionario_CCL!J162)</f>
        <v>1</v>
      </c>
      <c r="F8" s="5" t="s">
        <v>220</v>
      </c>
      <c r="G8" s="6">
        <f>IF(ISBLANK(Cuestionario_CCL!J166),"",Cuestionario_CCL!J166)</f>
        <v>1</v>
      </c>
    </row>
    <row r="9" spans="1:7" ht="15" customHeight="1" x14ac:dyDescent="0.25">
      <c r="A9" s="5" t="s">
        <v>220</v>
      </c>
      <c r="B9" s="6">
        <f>IF(ISBLANK(Cuestionario_CCL!J163),"",Cuestionario_CCL!J163)</f>
        <v>1</v>
      </c>
      <c r="F9" s="5" t="s">
        <v>220</v>
      </c>
      <c r="G9" s="6">
        <f>IF(ISBLANK(Cuestionario_CCL!J167),"",Cuestionario_CCL!J167)</f>
        <v>1</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2C37DF3587F164FAC93A247E25A1F55" ma:contentTypeVersion="13" ma:contentTypeDescription="Crear nuevo documento." ma:contentTypeScope="" ma:versionID="1dc3902a4d943c2632d936630700594d">
  <xsd:schema xmlns:xsd="http://www.w3.org/2001/XMLSchema" xmlns:xs="http://www.w3.org/2001/XMLSchema" xmlns:p="http://schemas.microsoft.com/office/2006/metadata/properties" xmlns:ns2="0abb5aeb-a817-4aec-aeef-4eab535040fc" xmlns:ns3="1cf1a334-9e02-4ca4-aca6-d08aed5d9e9b" targetNamespace="http://schemas.microsoft.com/office/2006/metadata/properties" ma:root="true" ma:fieldsID="facbe856446a59a8f5c0dffc086e8ae8" ns2:_="" ns3:_="">
    <xsd:import namespace="0abb5aeb-a817-4aec-aeef-4eab535040fc"/>
    <xsd:import namespace="1cf1a334-9e02-4ca4-aca6-d08aed5d9e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b5aeb-a817-4aec-aeef-4eab535040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3188c79-7d3a-4355-bd4d-7878e64b4a3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f1a334-9e02-4ca4-aca6-d08aed5d9e9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682776e-83c6-4458-97b9-d4c481229f27}" ma:internalName="TaxCatchAll" ma:showField="CatchAllData" ma:web="1cf1a334-9e02-4ca4-aca6-d08aed5d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bb5aeb-a817-4aec-aeef-4eab535040fc">
      <Terms xmlns="http://schemas.microsoft.com/office/infopath/2007/PartnerControls"/>
    </lcf76f155ced4ddcb4097134ff3c332f>
    <TaxCatchAll xmlns="1cf1a334-9e02-4ca4-aca6-d08aed5d9e9b" xsi:nil="true"/>
  </documentManagement>
</p:properties>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B9B100D2-8174-49EB-9756-1EF3FE899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bb5aeb-a817-4aec-aeef-4eab535040fc"/>
    <ds:schemaRef ds:uri="1cf1a334-9e02-4ca4-aca6-d08aed5d9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 ds:uri="0abb5aeb-a817-4aec-aeef-4eab535040fc"/>
    <ds:schemaRef ds:uri="1cf1a334-9e02-4ca4-aca6-d08aed5d9e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dcterms:created xsi:type="dcterms:W3CDTF">2021-09-22T18:03:29Z</dcterms:created>
  <dcterms:modified xsi:type="dcterms:W3CDTF">2026-04-10T22:22:29Z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0x01010032C37DF3587F164FAC93A247E25A1F55</vt:lpwstr>
  </property>
  <property fmtid="{D5CDD505-2E9C-101B-9397-08002B2CF9AE}" pid="3" name="MediaServiceImageTags">
    <vt:lpwstr/>
  </property>
</Properties>
</file>